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ATREE\Documents\BSAA Statistic\2025\Feb\Web\"/>
    </mc:Choice>
  </mc:AlternateContent>
  <bookViews>
    <workbookView xWindow="0" yWindow="0" windowWidth="20490" windowHeight="7755"/>
  </bookViews>
  <sheets>
    <sheet name="ตู้สินค้าแยกขนาด BKP-2025" sheetId="1" r:id="rId1"/>
  </sheets>
  <definedNames>
    <definedName name="_xlnm.Print_Area" localSheetId="0">'ตู้สินค้าแยกขนาด BKP-2025'!$A$2:$AE$19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P8" i="1"/>
  <c r="C8" i="1"/>
  <c r="B8" i="1"/>
  <c r="Q7" i="1" l="1"/>
  <c r="P7" i="1"/>
  <c r="C7" i="1"/>
  <c r="B7" i="1"/>
  <c r="S12" i="1" l="1"/>
  <c r="E12" i="1"/>
  <c r="Z19" i="1" l="1"/>
  <c r="Y19" i="1"/>
  <c r="X19" i="1"/>
  <c r="V19" i="1"/>
  <c r="U19" i="1"/>
  <c r="T19" i="1"/>
  <c r="R19" i="1"/>
  <c r="Q19" i="1"/>
  <c r="P19" i="1"/>
  <c r="L19" i="1"/>
  <c r="K19" i="1"/>
  <c r="J19" i="1"/>
  <c r="H19" i="1"/>
  <c r="G19" i="1"/>
  <c r="F19" i="1"/>
  <c r="D19" i="1"/>
  <c r="AB18" i="1"/>
  <c r="AA18" i="1"/>
  <c r="W18" i="1"/>
  <c r="S18" i="1"/>
  <c r="AC18" i="1" s="1"/>
  <c r="N18" i="1"/>
  <c r="M18" i="1"/>
  <c r="I18" i="1"/>
  <c r="E18" i="1"/>
  <c r="AB17" i="1"/>
  <c r="AA17" i="1"/>
  <c r="W17" i="1"/>
  <c r="S17" i="1"/>
  <c r="N17" i="1"/>
  <c r="M17" i="1"/>
  <c r="I17" i="1"/>
  <c r="E17" i="1"/>
  <c r="AB16" i="1"/>
  <c r="AA16" i="1"/>
  <c r="W16" i="1"/>
  <c r="S16" i="1"/>
  <c r="N16" i="1"/>
  <c r="M16" i="1"/>
  <c r="I16" i="1"/>
  <c r="E16" i="1"/>
  <c r="AB15" i="1"/>
  <c r="AA15" i="1"/>
  <c r="W15" i="1"/>
  <c r="S15" i="1"/>
  <c r="AC15" i="1" s="1"/>
  <c r="N15" i="1"/>
  <c r="M15" i="1"/>
  <c r="I15" i="1"/>
  <c r="E15" i="1"/>
  <c r="AB14" i="1"/>
  <c r="AA14" i="1"/>
  <c r="W14" i="1"/>
  <c r="S14" i="1"/>
  <c r="N14" i="1"/>
  <c r="M14" i="1"/>
  <c r="I14" i="1"/>
  <c r="E14" i="1"/>
  <c r="O14" i="1" s="1"/>
  <c r="AB13" i="1"/>
  <c r="AA13" i="1"/>
  <c r="W13" i="1"/>
  <c r="S13" i="1"/>
  <c r="N13" i="1"/>
  <c r="AD13" i="1" s="1"/>
  <c r="M13" i="1"/>
  <c r="I13" i="1"/>
  <c r="E13" i="1"/>
  <c r="AB12" i="1"/>
  <c r="AA12" i="1"/>
  <c r="W12" i="1"/>
  <c r="AC12" i="1"/>
  <c r="N12" i="1"/>
  <c r="M12" i="1"/>
  <c r="I12" i="1"/>
  <c r="O12" i="1"/>
  <c r="AB11" i="1"/>
  <c r="AA11" i="1"/>
  <c r="W11" i="1"/>
  <c r="S11" i="1"/>
  <c r="N11" i="1"/>
  <c r="AD11" i="1" s="1"/>
  <c r="M11" i="1"/>
  <c r="I11" i="1"/>
  <c r="E11" i="1"/>
  <c r="AA10" i="1"/>
  <c r="W10" i="1"/>
  <c r="S10" i="1"/>
  <c r="AC10" i="1" s="1"/>
  <c r="M10" i="1"/>
  <c r="I10" i="1"/>
  <c r="E10" i="1"/>
  <c r="O10" i="1" s="1"/>
  <c r="C19" i="1"/>
  <c r="N10" i="1"/>
  <c r="AB9" i="1"/>
  <c r="AA9" i="1"/>
  <c r="W9" i="1"/>
  <c r="S9" i="1"/>
  <c r="AC9" i="1" s="1"/>
  <c r="N9" i="1"/>
  <c r="AD9" i="1" s="1"/>
  <c r="M9" i="1"/>
  <c r="I9" i="1"/>
  <c r="E9" i="1"/>
  <c r="O9" i="1" s="1"/>
  <c r="AB8" i="1"/>
  <c r="AA8" i="1"/>
  <c r="W8" i="1"/>
  <c r="S8" i="1"/>
  <c r="AC8" i="1" s="1"/>
  <c r="N8" i="1"/>
  <c r="AD8" i="1" s="1"/>
  <c r="M8" i="1"/>
  <c r="I8" i="1"/>
  <c r="E8" i="1"/>
  <c r="AB7" i="1"/>
  <c r="AA7" i="1"/>
  <c r="AA19" i="1" s="1"/>
  <c r="W7" i="1"/>
  <c r="S7" i="1"/>
  <c r="N7" i="1"/>
  <c r="AD7" i="1" s="1"/>
  <c r="M7" i="1"/>
  <c r="M19" i="1" s="1"/>
  <c r="I7" i="1"/>
  <c r="E7" i="1"/>
  <c r="O8" i="1" l="1"/>
  <c r="AE8" i="1" s="1"/>
  <c r="AE10" i="1"/>
  <c r="AD18" i="1"/>
  <c r="O18" i="1"/>
  <c r="AE18" i="1" s="1"/>
  <c r="AC17" i="1"/>
  <c r="AD17" i="1"/>
  <c r="O17" i="1"/>
  <c r="AD16" i="1"/>
  <c r="AC16" i="1"/>
  <c r="O16" i="1"/>
  <c r="AD15" i="1"/>
  <c r="O15" i="1"/>
  <c r="AE15" i="1" s="1"/>
  <c r="AD14" i="1"/>
  <c r="AC14" i="1"/>
  <c r="AE14" i="1" s="1"/>
  <c r="AC13" i="1"/>
  <c r="S19" i="1"/>
  <c r="O13" i="1"/>
  <c r="AD12" i="1"/>
  <c r="AE12" i="1"/>
  <c r="E19" i="1"/>
  <c r="W19" i="1"/>
  <c r="AC11" i="1"/>
  <c r="I19" i="1"/>
  <c r="O11" i="1"/>
  <c r="AE9" i="1"/>
  <c r="O7" i="1"/>
  <c r="AC7" i="1"/>
  <c r="AB10" i="1"/>
  <c r="AB19" i="1" s="1"/>
  <c r="B19" i="1"/>
  <c r="N19" i="1"/>
  <c r="AE17" i="1" l="1"/>
  <c r="AE16" i="1"/>
  <c r="AE13" i="1"/>
  <c r="AE11" i="1"/>
  <c r="AC19" i="1"/>
  <c r="AD10" i="1"/>
  <c r="AD19" i="1" s="1"/>
  <c r="O19" i="1"/>
  <c r="AE7" i="1"/>
  <c r="AE19" i="1" l="1"/>
</calcChain>
</file>

<file path=xl/sharedStrings.xml><?xml version="1.0" encoding="utf-8"?>
<sst xmlns="http://schemas.openxmlformats.org/spreadsheetml/2006/main" count="64" uniqueCount="35">
  <si>
    <t>***ข้อมูลนี้เป็นลิขสิทธิ์ของ BSAA</t>
  </si>
  <si>
    <t>IMPORT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</si>
  <si>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EXPORT</t>
  </si>
  <si>
    <t xml:space="preserve">                                   Grand Total</t>
  </si>
  <si>
    <t>MONTH</t>
  </si>
  <si>
    <t>FULL</t>
  </si>
  <si>
    <t>Total</t>
  </si>
  <si>
    <t>MTY</t>
  </si>
  <si>
    <t>Tranship</t>
  </si>
  <si>
    <t>BOX</t>
  </si>
  <si>
    <t>Import Total</t>
  </si>
  <si>
    <t xml:space="preserve">                                        FULL</t>
  </si>
  <si>
    <t>TEU</t>
  </si>
  <si>
    <t xml:space="preserve">                                            MTY</t>
  </si>
  <si>
    <t xml:space="preserve">                                             Tranship</t>
  </si>
  <si>
    <t>Export Total</t>
  </si>
  <si>
    <t>20'</t>
  </si>
  <si>
    <t>40'</t>
  </si>
  <si>
    <t>45'</t>
  </si>
  <si>
    <t>TEU.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</si>
  <si>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</si>
  <si>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</si>
  <si>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</si>
  <si>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</si>
  <si>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</si>
  <si>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</si>
  <si>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</si>
  <si>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</si>
  <si>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</si>
  <si>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</si>
  <si>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</si>
  <si>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</si>
  <si>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***Tranship included to full container</t>
  </si>
  <si>
    <t xml:space="preserve">         Inbound -Outbound container record at BKP -2025</t>
  </si>
  <si>
    <t xml:space="preserve"> Inbound -Outbound container record at BKP 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</si>
</sst>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4">
    <font>
      <sz val="10"/>
      <name val="Arial"/>
      <charset val="222"/>
    </font>
    <font>
      <sz val="10"/>
      <name val="Arial"/>
      <charset val="222"/>
    </font>
    <font>
      <b/>
      <sz val="14"/>
      <name val="Browallia New"/>
      <family val="2"/>
    </font>
    <font>
      <sz val="14"/>
      <name val="Browallia New"/>
      <family val="2"/>
      <charset val="222"/>
    </font>
    <font>
      <b/>
      <sz val="18"/>
      <name val="Browallia New"/>
      <family val="2"/>
    </font>
    <font>
      <sz val="14"/>
      <name val="Calibri"/>
      <family val="2"/>
    </font>
    <font>
      <sz val="14"/>
      <color rgb="FFFF0000"/>
      <name val="Browallia New"/>
      <family val="2"/>
      <charset val="222"/>
    </font>
    <font>
      <b/>
      <sz val="18"/>
      <name val="Browallia New"/>
      <family val="2"/>
      <charset val="222"/>
    </font>
    <font>
      <b/>
      <sz val="14"/>
      <name val="Browallia New"/>
      <family val="2"/>
      <charset val="222"/>
    </font>
    <font>
      <b/>
      <sz val="10"/>
      <name val="Arial"/>
      <family val="2"/>
    </font>
    <font>
      <sz val="14"/>
      <color theme="1"/>
      <name val="Browallia New"/>
      <family val="2"/>
    </font>
    <font>
      <b/>
      <sz val="14"/>
      <name val="Cordia New"/>
      <family val="2"/>
    </font>
    <font>
      <sz val="14"/>
      <name val="Browallia New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4" fillId="0" borderId="0" xfId="0" applyNumberFormat="1" applyFont="1"/>
    <xf numFmtId="165" fontId="5" fillId="0" borderId="0" xfId="0" applyNumberFormat="1" applyFont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1" fontId="10" fillId="3" borderId="5" xfId="0" applyNumberFormat="1" applyFont="1" applyFill="1" applyBorder="1"/>
    <xf numFmtId="0" fontId="8" fillId="3" borderId="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41" fontId="10" fillId="4" borderId="7" xfId="0" applyNumberFormat="1" applyFont="1" applyFill="1" applyBorder="1"/>
    <xf numFmtId="0" fontId="2" fillId="2" borderId="8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6" borderId="12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165" fontId="10" fillId="0" borderId="22" xfId="1" applyNumberFormat="1" applyFont="1" applyBorder="1"/>
    <xf numFmtId="165" fontId="10" fillId="0" borderId="21" xfId="1" applyNumberFormat="1" applyFont="1" applyBorder="1"/>
    <xf numFmtId="4" fontId="10" fillId="5" borderId="23" xfId="0" applyNumberFormat="1" applyFont="1" applyFill="1" applyBorder="1"/>
    <xf numFmtId="165" fontId="10" fillId="0" borderId="24" xfId="1" applyNumberFormat="1" applyFont="1" applyBorder="1"/>
    <xf numFmtId="43" fontId="10" fillId="0" borderId="21" xfId="1" applyFont="1" applyBorder="1"/>
    <xf numFmtId="4" fontId="10" fillId="5" borderId="21" xfId="0" applyNumberFormat="1" applyFont="1" applyFill="1" applyBorder="1"/>
    <xf numFmtId="165" fontId="10" fillId="0" borderId="25" xfId="1" applyNumberFormat="1" applyFont="1" applyFill="1" applyBorder="1"/>
    <xf numFmtId="165" fontId="10" fillId="0" borderId="21" xfId="1" applyNumberFormat="1" applyFont="1" applyFill="1" applyBorder="1"/>
    <xf numFmtId="43" fontId="10" fillId="5" borderId="21" xfId="0" applyNumberFormat="1" applyFont="1" applyFill="1" applyBorder="1"/>
    <xf numFmtId="4" fontId="10" fillId="6" borderId="26" xfId="0" applyNumberFormat="1" applyFont="1" applyFill="1" applyBorder="1"/>
    <xf numFmtId="165" fontId="10" fillId="0" borderId="27" xfId="1" applyNumberFormat="1" applyFont="1" applyBorder="1"/>
    <xf numFmtId="165" fontId="10" fillId="0" borderId="23" xfId="1" applyNumberFormat="1" applyFont="1" applyBorder="1"/>
    <xf numFmtId="165" fontId="10" fillId="0" borderId="28" xfId="1" applyNumberFormat="1" applyFont="1" applyFill="1" applyBorder="1"/>
    <xf numFmtId="165" fontId="10" fillId="0" borderId="13" xfId="1" applyNumberFormat="1" applyFont="1" applyFill="1" applyBorder="1"/>
    <xf numFmtId="165" fontId="10" fillId="0" borderId="29" xfId="0" applyNumberFormat="1" applyFont="1" applyFill="1" applyBorder="1"/>
    <xf numFmtId="4" fontId="10" fillId="0" borderId="29" xfId="0" applyNumberFormat="1" applyFont="1" applyFill="1" applyBorder="1"/>
    <xf numFmtId="0" fontId="2" fillId="2" borderId="23" xfId="0" applyFont="1" applyFill="1" applyBorder="1" applyAlignment="1">
      <alignment horizontal="center"/>
    </xf>
    <xf numFmtId="165" fontId="10" fillId="0" borderId="30" xfId="1" applyNumberFormat="1" applyFont="1" applyBorder="1"/>
    <xf numFmtId="165" fontId="10" fillId="0" borderId="23" xfId="1" applyNumberFormat="1" applyFont="1" applyBorder="1" applyAlignment="1">
      <alignment horizontal="center"/>
    </xf>
    <xf numFmtId="165" fontId="10" fillId="0" borderId="31" xfId="0" applyNumberFormat="1" applyFont="1" applyBorder="1"/>
    <xf numFmtId="4" fontId="10" fillId="0" borderId="31" xfId="0" applyNumberFormat="1" applyFont="1" applyBorder="1"/>
    <xf numFmtId="165" fontId="10" fillId="0" borderId="27" xfId="0" applyNumberFormat="1" applyFont="1" applyBorder="1" applyProtection="1"/>
    <xf numFmtId="165" fontId="12" fillId="0" borderId="27" xfId="1" applyNumberFormat="1" applyFont="1" applyBorder="1"/>
    <xf numFmtId="4" fontId="12" fillId="5" borderId="21" xfId="0" applyNumberFormat="1" applyFont="1" applyFill="1" applyBorder="1"/>
    <xf numFmtId="4" fontId="12" fillId="6" borderId="26" xfId="0" applyNumberFormat="1" applyFont="1" applyFill="1" applyBorder="1"/>
    <xf numFmtId="4" fontId="12" fillId="0" borderId="31" xfId="0" applyNumberFormat="1" applyFont="1" applyBorder="1"/>
    <xf numFmtId="165" fontId="12" fillId="0" borderId="23" xfId="1" applyNumberFormat="1" applyFont="1" applyBorder="1"/>
    <xf numFmtId="4" fontId="12" fillId="5" borderId="23" xfId="0" applyNumberFormat="1" applyFont="1" applyFill="1" applyBorder="1"/>
    <xf numFmtId="165" fontId="12" fillId="0" borderId="30" xfId="1" applyNumberFormat="1" applyFont="1" applyBorder="1"/>
    <xf numFmtId="165" fontId="12" fillId="0" borderId="23" xfId="1" quotePrefix="1" applyNumberFormat="1" applyFont="1" applyBorder="1"/>
    <xf numFmtId="165" fontId="12" fillId="0" borderId="21" xfId="1" applyNumberFormat="1" applyFont="1" applyFill="1" applyBorder="1"/>
    <xf numFmtId="165" fontId="12" fillId="0" borderId="27" xfId="1" quotePrefix="1" applyNumberFormat="1" applyFont="1" applyBorder="1"/>
    <xf numFmtId="165" fontId="12" fillId="0" borderId="31" xfId="0" applyNumberFormat="1" applyFont="1" applyBorder="1"/>
    <xf numFmtId="165" fontId="10" fillId="0" borderId="23" xfId="1" quotePrefix="1" applyNumberFormat="1" applyFont="1" applyBorder="1"/>
    <xf numFmtId="165" fontId="10" fillId="0" borderId="27" xfId="1" quotePrefix="1" applyNumberFormat="1" applyFont="1" applyBorder="1"/>
    <xf numFmtId="165" fontId="10" fillId="0" borderId="30" xfId="0" applyNumberFormat="1" applyFont="1" applyBorder="1" applyProtection="1"/>
    <xf numFmtId="165" fontId="10" fillId="0" borderId="32" xfId="1" applyNumberFormat="1" applyFont="1" applyBorder="1"/>
    <xf numFmtId="165" fontId="10" fillId="0" borderId="33" xfId="0" applyNumberFormat="1" applyFont="1" applyBorder="1"/>
    <xf numFmtId="4" fontId="10" fillId="0" borderId="33" xfId="0" applyNumberFormat="1" applyFont="1" applyBorder="1"/>
    <xf numFmtId="165" fontId="13" fillId="0" borderId="34" xfId="0" applyNumberFormat="1" applyFont="1" applyBorder="1"/>
    <xf numFmtId="165" fontId="13" fillId="0" borderId="35" xfId="0" applyNumberFormat="1" applyFont="1" applyBorder="1"/>
    <xf numFmtId="4" fontId="13" fillId="5" borderId="36" xfId="0" applyNumberFormat="1" applyFont="1" applyFill="1" applyBorder="1"/>
    <xf numFmtId="4" fontId="13" fillId="5" borderId="35" xfId="0" applyNumberFormat="1" applyFont="1" applyFill="1" applyBorder="1"/>
    <xf numFmtId="165" fontId="13" fillId="5" borderId="35" xfId="0" applyNumberFormat="1" applyFont="1" applyFill="1" applyBorder="1"/>
    <xf numFmtId="4" fontId="13" fillId="6" borderId="35" xfId="0" applyNumberFormat="1" applyFont="1" applyFill="1" applyBorder="1"/>
    <xf numFmtId="4" fontId="13" fillId="0" borderId="37" xfId="0" applyNumberFormat="1" applyFont="1" applyBorder="1"/>
    <xf numFmtId="0" fontId="8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20"/>
  <sheetViews>
    <sheetView tabSelected="1" topLeftCell="N1" zoomScaleNormal="100" workbookViewId="0">
      <selection activeCell="AE8" sqref="AE8"/>
    </sheetView>
  </sheetViews>
  <sheetFormatPr defaultRowHeight="12.75"/>
  <cols>
    <col min="5" max="5" width="10.28515625" customWidth="1"/>
    <col min="15" max="15" width="12.5703125" customWidth="1"/>
    <col min="19" max="19" width="10.42578125" customWidth="1"/>
    <col min="29" max="29" width="12.7109375" customWidth="1"/>
    <col min="30" max="30" width="10.7109375" customWidth="1"/>
    <col min="31" max="31" width="11.5703125" customWidth="1"/>
  </cols>
  <sheetData>
    <row r="2" spans="1:31" ht="26.25">
      <c r="A2" s="1"/>
      <c r="B2" s="2"/>
      <c r="C2" s="2"/>
      <c r="D2" s="2"/>
      <c r="E2" s="3" t="s">
        <v>33</v>
      </c>
      <c r="F2" s="2"/>
      <c r="G2" s="2"/>
      <c r="H2" s="2"/>
      <c r="I2" s="2"/>
      <c r="J2" s="4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34</v>
      </c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7" thickBot="1">
      <c r="A3" s="5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5" t="s">
        <v>0</v>
      </c>
      <c r="AA3" s="6"/>
      <c r="AB3" s="6"/>
      <c r="AC3" s="6"/>
      <c r="AD3" s="6"/>
      <c r="AE3" s="6"/>
    </row>
    <row r="4" spans="1:31" ht="21.75" thickBot="1">
      <c r="A4" s="7">
        <v>2025</v>
      </c>
      <c r="B4" s="79" t="s">
        <v>1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1"/>
      <c r="P4" s="8" t="s">
        <v>2</v>
      </c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1"/>
      <c r="AD4" s="12" t="s">
        <v>3</v>
      </c>
      <c r="AE4" s="13"/>
    </row>
    <row r="5" spans="1:31" ht="21.75" thickBot="1">
      <c r="A5" s="14" t="s">
        <v>4</v>
      </c>
      <c r="B5" s="82" t="s">
        <v>5</v>
      </c>
      <c r="C5" s="83"/>
      <c r="D5" s="84"/>
      <c r="E5" s="15" t="s">
        <v>6</v>
      </c>
      <c r="F5" s="85" t="s">
        <v>7</v>
      </c>
      <c r="G5" s="86"/>
      <c r="H5" s="87"/>
      <c r="I5" s="15" t="s">
        <v>6</v>
      </c>
      <c r="J5" s="85" t="s">
        <v>8</v>
      </c>
      <c r="K5" s="86"/>
      <c r="L5" s="87"/>
      <c r="M5" s="15" t="s">
        <v>6</v>
      </c>
      <c r="N5" s="16" t="s">
        <v>9</v>
      </c>
      <c r="O5" s="17" t="s">
        <v>10</v>
      </c>
      <c r="P5" s="18" t="s">
        <v>11</v>
      </c>
      <c r="Q5" s="19"/>
      <c r="R5" s="20"/>
      <c r="S5" s="15" t="s">
        <v>12</v>
      </c>
      <c r="T5" s="21" t="s">
        <v>13</v>
      </c>
      <c r="U5" s="19"/>
      <c r="V5" s="20"/>
      <c r="W5" s="15" t="s">
        <v>12</v>
      </c>
      <c r="X5" s="21" t="s">
        <v>14</v>
      </c>
      <c r="Y5" s="19"/>
      <c r="Z5" s="20"/>
      <c r="AA5" s="15" t="s">
        <v>12</v>
      </c>
      <c r="AB5" s="16" t="s">
        <v>9</v>
      </c>
      <c r="AC5" s="22" t="s">
        <v>15</v>
      </c>
      <c r="AD5" s="23"/>
      <c r="AE5" s="24"/>
    </row>
    <row r="6" spans="1:31" ht="21.75" thickBot="1">
      <c r="A6" s="25"/>
      <c r="B6" s="26" t="s">
        <v>16</v>
      </c>
      <c r="C6" s="27" t="s">
        <v>17</v>
      </c>
      <c r="D6" s="27" t="s">
        <v>18</v>
      </c>
      <c r="E6" s="28" t="s">
        <v>12</v>
      </c>
      <c r="F6" s="27" t="s">
        <v>16</v>
      </c>
      <c r="G6" s="27" t="s">
        <v>17</v>
      </c>
      <c r="H6" s="27" t="s">
        <v>18</v>
      </c>
      <c r="I6" s="28" t="s">
        <v>12</v>
      </c>
      <c r="J6" s="27" t="s">
        <v>16</v>
      </c>
      <c r="K6" s="27" t="s">
        <v>17</v>
      </c>
      <c r="L6" s="27" t="s">
        <v>18</v>
      </c>
      <c r="M6" s="28" t="s">
        <v>12</v>
      </c>
      <c r="N6" s="29"/>
      <c r="O6" s="30" t="s">
        <v>12</v>
      </c>
      <c r="P6" s="26" t="s">
        <v>16</v>
      </c>
      <c r="Q6" s="27" t="s">
        <v>17</v>
      </c>
      <c r="R6" s="27" t="s">
        <v>18</v>
      </c>
      <c r="S6" s="28"/>
      <c r="T6" s="27" t="s">
        <v>16</v>
      </c>
      <c r="U6" s="27" t="s">
        <v>17</v>
      </c>
      <c r="V6" s="27" t="s">
        <v>18</v>
      </c>
      <c r="W6" s="28"/>
      <c r="X6" s="27" t="s">
        <v>16</v>
      </c>
      <c r="Y6" s="27" t="s">
        <v>17</v>
      </c>
      <c r="Z6" s="27" t="s">
        <v>18</v>
      </c>
      <c r="AA6" s="28"/>
      <c r="AB6" s="29"/>
      <c r="AC6" s="30" t="s">
        <v>12</v>
      </c>
      <c r="AD6" s="31" t="s">
        <v>9</v>
      </c>
      <c r="AE6" s="31" t="s">
        <v>19</v>
      </c>
    </row>
    <row r="7" spans="1:31" ht="21">
      <c r="A7" s="32" t="s">
        <v>20</v>
      </c>
      <c r="B7" s="33">
        <f>2741+22214</f>
        <v>24955</v>
      </c>
      <c r="C7" s="34">
        <f>2129+20378</f>
        <v>22507</v>
      </c>
      <c r="D7" s="34">
        <v>28</v>
      </c>
      <c r="E7" s="35">
        <f t="shared" ref="E7:E18" si="0">SUM((C7*2)+(D7*2.25)+B7)</f>
        <v>70032</v>
      </c>
      <c r="F7" s="36">
        <v>946</v>
      </c>
      <c r="G7" s="34">
        <v>138</v>
      </c>
      <c r="H7" s="37"/>
      <c r="I7" s="38">
        <f>SUM((G7*2)+(H7*2.25)+F7)</f>
        <v>1222</v>
      </c>
      <c r="J7" s="39">
        <v>0</v>
      </c>
      <c r="K7" s="40">
        <v>0</v>
      </c>
      <c r="L7" s="40">
        <v>0</v>
      </c>
      <c r="M7" s="41">
        <f t="shared" ref="M7:M18" si="1">SUM((K7*2)+(L7*2.25)+J7)</f>
        <v>0</v>
      </c>
      <c r="N7" s="40">
        <f>SUM(B7+C7+D7+F7+G7+H7+J7+K7+L7)</f>
        <v>48574</v>
      </c>
      <c r="O7" s="42">
        <f>SUM(E7+I7+M7)</f>
        <v>71254</v>
      </c>
      <c r="P7" s="43">
        <f>2394+9793</f>
        <v>12187</v>
      </c>
      <c r="Q7" s="44">
        <f>818+7883</f>
        <v>8701</v>
      </c>
      <c r="R7" s="39"/>
      <c r="S7" s="38">
        <f t="shared" ref="S7:S18" si="2">SUM((Q7*2)+(R7*2.25)+P7)</f>
        <v>29589</v>
      </c>
      <c r="T7" s="44">
        <v>1210</v>
      </c>
      <c r="U7" s="44">
        <v>1170</v>
      </c>
      <c r="V7" s="44"/>
      <c r="W7" s="38">
        <f t="shared" ref="W7:W18" si="3">SUM((U7*2)+(V7*2.25)+T7)</f>
        <v>3550</v>
      </c>
      <c r="X7" s="45">
        <v>0</v>
      </c>
      <c r="Y7" s="46">
        <v>0</v>
      </c>
      <c r="Z7" s="46">
        <v>0</v>
      </c>
      <c r="AA7" s="38">
        <f t="shared" ref="AA7:AA18" si="4">SUM((Y7*2)+(Z7*2.25)+X7)</f>
        <v>0</v>
      </c>
      <c r="AB7" s="40">
        <f>SUM(P7+Q7+R7+T7+U7+V7+X7+Y7+Z7)</f>
        <v>23268</v>
      </c>
      <c r="AC7" s="42">
        <f t="shared" ref="AC7:AC18" si="5">SUM(S7+W7+AA7)</f>
        <v>33139</v>
      </c>
      <c r="AD7" s="47">
        <f t="shared" ref="AD7:AE18" si="6">SUM(N7+AB7)</f>
        <v>71842</v>
      </c>
      <c r="AE7" s="48">
        <f t="shared" si="6"/>
        <v>104393</v>
      </c>
    </row>
    <row r="8" spans="1:31" ht="21">
      <c r="A8" s="49" t="s">
        <v>21</v>
      </c>
      <c r="B8" s="43">
        <f>2328+17739</f>
        <v>20067</v>
      </c>
      <c r="C8" s="44">
        <f>1436+15183</f>
        <v>16619</v>
      </c>
      <c r="D8" s="44">
        <v>26</v>
      </c>
      <c r="E8" s="35">
        <f t="shared" si="0"/>
        <v>53363.5</v>
      </c>
      <c r="F8" s="50">
        <v>1083</v>
      </c>
      <c r="G8" s="44">
        <v>150</v>
      </c>
      <c r="H8" s="44"/>
      <c r="I8" s="38">
        <f t="shared" ref="I8:I18" si="7">SUM((G8*2)+(H8*2.25)+F8)</f>
        <v>1383</v>
      </c>
      <c r="J8" s="44">
        <v>0</v>
      </c>
      <c r="K8" s="44">
        <v>0</v>
      </c>
      <c r="L8" s="44">
        <v>0</v>
      </c>
      <c r="M8" s="41">
        <f t="shared" si="1"/>
        <v>0</v>
      </c>
      <c r="N8" s="40">
        <f t="shared" ref="N8:N18" si="8">SUM(B8+C8+D8+F8+G8+H8+J8+K8+L8)</f>
        <v>37945</v>
      </c>
      <c r="O8" s="42">
        <f t="shared" ref="O8:O18" si="9">SUM(E8+I8+M8)</f>
        <v>54746.5</v>
      </c>
      <c r="P8" s="33">
        <f>2963+12412</f>
        <v>15375</v>
      </c>
      <c r="Q8" s="44">
        <f>912+9665</f>
        <v>10577</v>
      </c>
      <c r="R8" s="51"/>
      <c r="S8" s="38">
        <f t="shared" si="2"/>
        <v>36529</v>
      </c>
      <c r="T8" s="44">
        <v>680</v>
      </c>
      <c r="U8" s="44">
        <v>1000</v>
      </c>
      <c r="V8" s="44"/>
      <c r="W8" s="38">
        <f t="shared" si="3"/>
        <v>2680</v>
      </c>
      <c r="X8" s="44">
        <v>0</v>
      </c>
      <c r="Y8" s="44">
        <v>0</v>
      </c>
      <c r="Z8" s="44">
        <v>0</v>
      </c>
      <c r="AA8" s="38">
        <f t="shared" si="4"/>
        <v>0</v>
      </c>
      <c r="AB8" s="40">
        <f t="shared" ref="AB8:AB18" si="10">SUM(P8+Q8+R8+T8+U8+V8+X8+Y8+Z8)</f>
        <v>27632</v>
      </c>
      <c r="AC8" s="42">
        <f t="shared" si="5"/>
        <v>39209</v>
      </c>
      <c r="AD8" s="52">
        <f t="shared" si="6"/>
        <v>65577</v>
      </c>
      <c r="AE8" s="53">
        <f t="shared" si="6"/>
        <v>93955.5</v>
      </c>
    </row>
    <row r="9" spans="1:31" ht="21">
      <c r="A9" s="49" t="s">
        <v>22</v>
      </c>
      <c r="B9" s="43"/>
      <c r="C9" s="44"/>
      <c r="D9" s="44"/>
      <c r="E9" s="35">
        <f t="shared" si="0"/>
        <v>0</v>
      </c>
      <c r="F9" s="50"/>
      <c r="G9" s="44"/>
      <c r="H9" s="44"/>
      <c r="I9" s="38">
        <f t="shared" si="7"/>
        <v>0</v>
      </c>
      <c r="J9" s="44">
        <v>0</v>
      </c>
      <c r="K9" s="44">
        <v>0</v>
      </c>
      <c r="L9" s="44">
        <v>0</v>
      </c>
      <c r="M9" s="41">
        <f t="shared" si="1"/>
        <v>0</v>
      </c>
      <c r="N9" s="40">
        <f t="shared" si="8"/>
        <v>0</v>
      </c>
      <c r="O9" s="42">
        <f t="shared" si="9"/>
        <v>0</v>
      </c>
      <c r="P9" s="43"/>
      <c r="Q9" s="44"/>
      <c r="R9" s="44"/>
      <c r="S9" s="38">
        <f t="shared" si="2"/>
        <v>0</v>
      </c>
      <c r="T9" s="44"/>
      <c r="U9" s="44"/>
      <c r="V9" s="44"/>
      <c r="W9" s="38">
        <f t="shared" si="3"/>
        <v>0</v>
      </c>
      <c r="X9" s="44">
        <v>0</v>
      </c>
      <c r="Y9" s="44">
        <v>0</v>
      </c>
      <c r="Z9" s="44">
        <v>0</v>
      </c>
      <c r="AA9" s="38">
        <f t="shared" si="4"/>
        <v>0</v>
      </c>
      <c r="AB9" s="40">
        <f t="shared" si="10"/>
        <v>0</v>
      </c>
      <c r="AC9" s="42">
        <f t="shared" si="5"/>
        <v>0</v>
      </c>
      <c r="AD9" s="52">
        <f t="shared" si="6"/>
        <v>0</v>
      </c>
      <c r="AE9" s="53">
        <f t="shared" si="6"/>
        <v>0</v>
      </c>
    </row>
    <row r="10" spans="1:31" ht="21">
      <c r="A10" s="49" t="s">
        <v>23</v>
      </c>
      <c r="B10" s="43"/>
      <c r="C10" s="44"/>
      <c r="D10" s="44"/>
      <c r="E10" s="35">
        <f t="shared" si="0"/>
        <v>0</v>
      </c>
      <c r="F10" s="50"/>
      <c r="G10" s="44"/>
      <c r="H10" s="44"/>
      <c r="I10" s="38">
        <f t="shared" si="7"/>
        <v>0</v>
      </c>
      <c r="J10" s="44">
        <v>0</v>
      </c>
      <c r="K10" s="44">
        <v>0</v>
      </c>
      <c r="L10" s="44">
        <v>0</v>
      </c>
      <c r="M10" s="41">
        <f t="shared" si="1"/>
        <v>0</v>
      </c>
      <c r="N10" s="40">
        <f t="shared" si="8"/>
        <v>0</v>
      </c>
      <c r="O10" s="42">
        <f t="shared" si="9"/>
        <v>0</v>
      </c>
      <c r="P10" s="43"/>
      <c r="Q10" s="44"/>
      <c r="R10" s="44"/>
      <c r="S10" s="38">
        <f t="shared" si="2"/>
        <v>0</v>
      </c>
      <c r="T10" s="44"/>
      <c r="U10" s="44"/>
      <c r="V10" s="44"/>
      <c r="W10" s="38">
        <f t="shared" si="3"/>
        <v>0</v>
      </c>
      <c r="X10" s="44">
        <v>0</v>
      </c>
      <c r="Y10" s="44">
        <v>0</v>
      </c>
      <c r="Z10" s="44">
        <v>0</v>
      </c>
      <c r="AA10" s="38">
        <f t="shared" si="4"/>
        <v>0</v>
      </c>
      <c r="AB10" s="40">
        <f>SUM(P10+Q10+R10+T10+U10+V10+X10+Y10+Z10)</f>
        <v>0</v>
      </c>
      <c r="AC10" s="42">
        <f t="shared" si="5"/>
        <v>0</v>
      </c>
      <c r="AD10" s="52">
        <f t="shared" si="6"/>
        <v>0</v>
      </c>
      <c r="AE10" s="53">
        <f t="shared" si="6"/>
        <v>0</v>
      </c>
    </row>
    <row r="11" spans="1:31" ht="21">
      <c r="A11" s="49" t="s">
        <v>24</v>
      </c>
      <c r="B11" s="54"/>
      <c r="C11" s="44"/>
      <c r="D11" s="44"/>
      <c r="E11" s="35">
        <f t="shared" si="0"/>
        <v>0</v>
      </c>
      <c r="F11" s="50"/>
      <c r="G11" s="44"/>
      <c r="H11" s="44"/>
      <c r="I11" s="38">
        <f t="shared" si="7"/>
        <v>0</v>
      </c>
      <c r="J11" s="44">
        <v>0</v>
      </c>
      <c r="K11" s="44">
        <v>0</v>
      </c>
      <c r="L11" s="44">
        <v>0</v>
      </c>
      <c r="M11" s="41">
        <f t="shared" si="1"/>
        <v>0</v>
      </c>
      <c r="N11" s="40">
        <f>SUM(B11+C11+D11+F11+G11+H11+J11+K11+L11)</f>
        <v>0</v>
      </c>
      <c r="O11" s="42">
        <f t="shared" si="9"/>
        <v>0</v>
      </c>
      <c r="P11" s="43"/>
      <c r="Q11" s="44"/>
      <c r="R11" s="44"/>
      <c r="S11" s="38">
        <f t="shared" si="2"/>
        <v>0</v>
      </c>
      <c r="T11" s="44"/>
      <c r="U11" s="44"/>
      <c r="V11" s="44"/>
      <c r="W11" s="38">
        <f t="shared" si="3"/>
        <v>0</v>
      </c>
      <c r="X11" s="44">
        <v>0</v>
      </c>
      <c r="Y11" s="44">
        <v>0</v>
      </c>
      <c r="Z11" s="44">
        <v>0</v>
      </c>
      <c r="AA11" s="38">
        <f t="shared" si="4"/>
        <v>0</v>
      </c>
      <c r="AB11" s="40">
        <f t="shared" si="10"/>
        <v>0</v>
      </c>
      <c r="AC11" s="42">
        <f t="shared" si="5"/>
        <v>0</v>
      </c>
      <c r="AD11" s="52">
        <f t="shared" si="6"/>
        <v>0</v>
      </c>
      <c r="AE11" s="53">
        <f t="shared" si="6"/>
        <v>0</v>
      </c>
    </row>
    <row r="12" spans="1:31" ht="21">
      <c r="A12" s="49" t="s">
        <v>25</v>
      </c>
      <c r="B12" s="43"/>
      <c r="C12" s="44"/>
      <c r="D12" s="44"/>
      <c r="E12" s="35">
        <f t="shared" si="0"/>
        <v>0</v>
      </c>
      <c r="F12" s="50"/>
      <c r="G12" s="44"/>
      <c r="H12" s="44"/>
      <c r="I12" s="38">
        <f t="shared" si="7"/>
        <v>0</v>
      </c>
      <c r="J12" s="44">
        <v>0</v>
      </c>
      <c r="K12" s="44">
        <v>0</v>
      </c>
      <c r="L12" s="44">
        <v>0</v>
      </c>
      <c r="M12" s="41">
        <f t="shared" si="1"/>
        <v>0</v>
      </c>
      <c r="N12" s="40">
        <f t="shared" si="8"/>
        <v>0</v>
      </c>
      <c r="O12" s="42">
        <f t="shared" si="9"/>
        <v>0</v>
      </c>
      <c r="P12" s="55"/>
      <c r="Q12" s="44"/>
      <c r="R12" s="44"/>
      <c r="S12" s="56">
        <f t="shared" si="2"/>
        <v>0</v>
      </c>
      <c r="T12" s="44"/>
      <c r="U12" s="44"/>
      <c r="V12" s="44"/>
      <c r="W12" s="38">
        <f t="shared" si="3"/>
        <v>0</v>
      </c>
      <c r="X12" s="44">
        <v>0</v>
      </c>
      <c r="Y12" s="44">
        <v>0</v>
      </c>
      <c r="Z12" s="44">
        <v>0</v>
      </c>
      <c r="AA12" s="38">
        <f t="shared" si="4"/>
        <v>0</v>
      </c>
      <c r="AB12" s="40">
        <f t="shared" si="10"/>
        <v>0</v>
      </c>
      <c r="AC12" s="57">
        <f t="shared" si="5"/>
        <v>0</v>
      </c>
      <c r="AD12" s="52">
        <f t="shared" si="6"/>
        <v>0</v>
      </c>
      <c r="AE12" s="58">
        <f t="shared" si="6"/>
        <v>0</v>
      </c>
    </row>
    <row r="13" spans="1:31" ht="21">
      <c r="A13" s="49" t="s">
        <v>26</v>
      </c>
      <c r="B13" s="43"/>
      <c r="C13" s="44"/>
      <c r="D13" s="44"/>
      <c r="E13" s="35">
        <f t="shared" si="0"/>
        <v>0</v>
      </c>
      <c r="F13" s="50"/>
      <c r="G13" s="44"/>
      <c r="H13" s="44"/>
      <c r="I13" s="38">
        <f t="shared" si="7"/>
        <v>0</v>
      </c>
      <c r="J13" s="44">
        <v>0</v>
      </c>
      <c r="K13" s="44">
        <v>0</v>
      </c>
      <c r="L13" s="44">
        <v>0</v>
      </c>
      <c r="M13" s="41">
        <f t="shared" si="1"/>
        <v>0</v>
      </c>
      <c r="N13" s="40">
        <f t="shared" si="8"/>
        <v>0</v>
      </c>
      <c r="O13" s="42">
        <f t="shared" si="9"/>
        <v>0</v>
      </c>
      <c r="P13" s="43"/>
      <c r="Q13" s="44"/>
      <c r="R13" s="44"/>
      <c r="S13" s="38">
        <f t="shared" si="2"/>
        <v>0</v>
      </c>
      <c r="T13" s="44"/>
      <c r="U13" s="44"/>
      <c r="V13" s="44"/>
      <c r="W13" s="38">
        <f t="shared" si="3"/>
        <v>0</v>
      </c>
      <c r="X13" s="44">
        <v>0</v>
      </c>
      <c r="Y13" s="44">
        <v>0</v>
      </c>
      <c r="Z13" s="44">
        <v>0</v>
      </c>
      <c r="AA13" s="38">
        <f t="shared" si="4"/>
        <v>0</v>
      </c>
      <c r="AB13" s="40">
        <f t="shared" si="10"/>
        <v>0</v>
      </c>
      <c r="AC13" s="42">
        <f t="shared" si="5"/>
        <v>0</v>
      </c>
      <c r="AD13" s="52">
        <f t="shared" si="6"/>
        <v>0</v>
      </c>
      <c r="AE13" s="53">
        <f t="shared" si="6"/>
        <v>0</v>
      </c>
    </row>
    <row r="14" spans="1:31" ht="21">
      <c r="A14" s="49" t="s">
        <v>27</v>
      </c>
      <c r="B14" s="43"/>
      <c r="C14" s="44"/>
      <c r="D14" s="44"/>
      <c r="E14" s="35">
        <f t="shared" si="0"/>
        <v>0</v>
      </c>
      <c r="F14" s="50"/>
      <c r="G14" s="44"/>
      <c r="H14" s="44"/>
      <c r="I14" s="38">
        <f t="shared" si="7"/>
        <v>0</v>
      </c>
      <c r="J14" s="44">
        <v>0</v>
      </c>
      <c r="K14" s="44">
        <v>0</v>
      </c>
      <c r="L14" s="44">
        <v>0</v>
      </c>
      <c r="M14" s="41">
        <f t="shared" si="1"/>
        <v>0</v>
      </c>
      <c r="N14" s="40">
        <f t="shared" si="8"/>
        <v>0</v>
      </c>
      <c r="O14" s="42">
        <f t="shared" si="9"/>
        <v>0</v>
      </c>
      <c r="P14" s="43"/>
      <c r="Q14" s="44"/>
      <c r="R14" s="44"/>
      <c r="S14" s="38">
        <f>SUM((Q14*2)+(R14*2.25)+P14)</f>
        <v>0</v>
      </c>
      <c r="T14" s="44"/>
      <c r="U14" s="44"/>
      <c r="V14" s="44"/>
      <c r="W14" s="38">
        <f t="shared" si="3"/>
        <v>0</v>
      </c>
      <c r="X14" s="44">
        <v>0</v>
      </c>
      <c r="Y14" s="44">
        <v>0</v>
      </c>
      <c r="Z14" s="44">
        <v>0</v>
      </c>
      <c r="AA14" s="38">
        <f t="shared" si="4"/>
        <v>0</v>
      </c>
      <c r="AB14" s="40">
        <f>SUM(P14+Q14+R14+T14+U14+V14+X14+Y14+Z14)</f>
        <v>0</v>
      </c>
      <c r="AC14" s="42">
        <f t="shared" si="5"/>
        <v>0</v>
      </c>
      <c r="AD14" s="52">
        <f t="shared" si="6"/>
        <v>0</v>
      </c>
      <c r="AE14" s="53">
        <f t="shared" si="6"/>
        <v>0</v>
      </c>
    </row>
    <row r="15" spans="1:31" ht="21">
      <c r="A15" s="49" t="s">
        <v>28</v>
      </c>
      <c r="B15" s="55"/>
      <c r="C15" s="59"/>
      <c r="D15" s="59"/>
      <c r="E15" s="60">
        <f t="shared" si="0"/>
        <v>0</v>
      </c>
      <c r="F15" s="61"/>
      <c r="G15" s="59"/>
      <c r="H15" s="59"/>
      <c r="I15" s="56">
        <f t="shared" si="7"/>
        <v>0</v>
      </c>
      <c r="J15" s="62">
        <v>0</v>
      </c>
      <c r="K15" s="59">
        <v>0</v>
      </c>
      <c r="L15" s="59">
        <v>0</v>
      </c>
      <c r="M15" s="41">
        <f t="shared" si="1"/>
        <v>0</v>
      </c>
      <c r="N15" s="63">
        <f t="shared" si="8"/>
        <v>0</v>
      </c>
      <c r="O15" s="42">
        <f t="shared" si="9"/>
        <v>0</v>
      </c>
      <c r="P15" s="64"/>
      <c r="Q15" s="59"/>
      <c r="R15" s="59"/>
      <c r="S15" s="56">
        <f t="shared" si="2"/>
        <v>0</v>
      </c>
      <c r="T15" s="59"/>
      <c r="U15" s="59"/>
      <c r="V15" s="59"/>
      <c r="W15" s="56">
        <f t="shared" si="3"/>
        <v>0</v>
      </c>
      <c r="X15" s="59">
        <v>0</v>
      </c>
      <c r="Y15" s="59">
        <v>0</v>
      </c>
      <c r="Z15" s="59">
        <v>0</v>
      </c>
      <c r="AA15" s="38">
        <f t="shared" si="4"/>
        <v>0</v>
      </c>
      <c r="AB15" s="63">
        <f t="shared" si="10"/>
        <v>0</v>
      </c>
      <c r="AC15" s="57">
        <f t="shared" si="5"/>
        <v>0</v>
      </c>
      <c r="AD15" s="65">
        <f t="shared" si="6"/>
        <v>0</v>
      </c>
      <c r="AE15" s="53">
        <f t="shared" si="6"/>
        <v>0</v>
      </c>
    </row>
    <row r="16" spans="1:31" ht="21">
      <c r="A16" s="49" t="s">
        <v>29</v>
      </c>
      <c r="B16" s="43"/>
      <c r="C16" s="44"/>
      <c r="D16" s="44"/>
      <c r="E16" s="35">
        <f t="shared" si="0"/>
        <v>0</v>
      </c>
      <c r="F16" s="50"/>
      <c r="G16" s="44"/>
      <c r="H16" s="44"/>
      <c r="I16" s="38">
        <f t="shared" si="7"/>
        <v>0</v>
      </c>
      <c r="J16" s="66">
        <v>0</v>
      </c>
      <c r="K16" s="44">
        <v>0</v>
      </c>
      <c r="L16" s="44"/>
      <c r="M16" s="41">
        <f t="shared" si="1"/>
        <v>0</v>
      </c>
      <c r="N16" s="40">
        <f t="shared" si="8"/>
        <v>0</v>
      </c>
      <c r="O16" s="42">
        <f t="shared" si="9"/>
        <v>0</v>
      </c>
      <c r="P16" s="67"/>
      <c r="Q16" s="44"/>
      <c r="R16" s="44"/>
      <c r="S16" s="38">
        <f t="shared" si="2"/>
        <v>0</v>
      </c>
      <c r="T16" s="44"/>
      <c r="U16" s="44"/>
      <c r="V16" s="44"/>
      <c r="W16" s="38">
        <f t="shared" si="3"/>
        <v>0</v>
      </c>
      <c r="X16" s="44">
        <v>0</v>
      </c>
      <c r="Y16" s="44">
        <v>0</v>
      </c>
      <c r="Z16" s="44">
        <v>0</v>
      </c>
      <c r="AA16" s="38">
        <f t="shared" si="4"/>
        <v>0</v>
      </c>
      <c r="AB16" s="40">
        <f t="shared" si="10"/>
        <v>0</v>
      </c>
      <c r="AC16" s="42">
        <f t="shared" si="5"/>
        <v>0</v>
      </c>
      <c r="AD16" s="52">
        <f t="shared" si="6"/>
        <v>0</v>
      </c>
      <c r="AE16" s="53">
        <f t="shared" si="6"/>
        <v>0</v>
      </c>
    </row>
    <row r="17" spans="1:31" ht="21">
      <c r="A17" s="49" t="s">
        <v>30</v>
      </c>
      <c r="B17" s="43"/>
      <c r="C17" s="44"/>
      <c r="D17" s="44"/>
      <c r="E17" s="35">
        <f t="shared" si="0"/>
        <v>0</v>
      </c>
      <c r="F17" s="50"/>
      <c r="G17" s="44"/>
      <c r="H17" s="44"/>
      <c r="I17" s="38">
        <f t="shared" si="7"/>
        <v>0</v>
      </c>
      <c r="J17" s="66">
        <v>0</v>
      </c>
      <c r="K17" s="44">
        <v>0</v>
      </c>
      <c r="L17" s="44">
        <v>0</v>
      </c>
      <c r="M17" s="41">
        <f t="shared" si="1"/>
        <v>0</v>
      </c>
      <c r="N17" s="40">
        <f t="shared" si="8"/>
        <v>0</v>
      </c>
      <c r="O17" s="42">
        <f t="shared" si="9"/>
        <v>0</v>
      </c>
      <c r="P17" s="43"/>
      <c r="Q17" s="44"/>
      <c r="R17" s="44"/>
      <c r="S17" s="38">
        <f t="shared" si="2"/>
        <v>0</v>
      </c>
      <c r="T17" s="44"/>
      <c r="U17" s="44"/>
      <c r="V17" s="44"/>
      <c r="W17" s="38">
        <f t="shared" si="3"/>
        <v>0</v>
      </c>
      <c r="X17" s="44">
        <v>0</v>
      </c>
      <c r="Y17" s="44">
        <v>0</v>
      </c>
      <c r="Z17" s="44">
        <v>0</v>
      </c>
      <c r="AA17" s="38">
        <f t="shared" si="4"/>
        <v>0</v>
      </c>
      <c r="AB17" s="40">
        <f t="shared" si="10"/>
        <v>0</v>
      </c>
      <c r="AC17" s="42">
        <f t="shared" si="5"/>
        <v>0</v>
      </c>
      <c r="AD17" s="52">
        <f t="shared" si="6"/>
        <v>0</v>
      </c>
      <c r="AE17" s="53">
        <f t="shared" si="6"/>
        <v>0</v>
      </c>
    </row>
    <row r="18" spans="1:31" ht="21.75" thickBot="1">
      <c r="A18" s="49" t="s">
        <v>31</v>
      </c>
      <c r="B18" s="43"/>
      <c r="C18" s="44"/>
      <c r="D18" s="44"/>
      <c r="E18" s="35">
        <f t="shared" si="0"/>
        <v>0</v>
      </c>
      <c r="F18" s="68"/>
      <c r="G18" s="44"/>
      <c r="H18" s="44"/>
      <c r="I18" s="38">
        <f t="shared" si="7"/>
        <v>0</v>
      </c>
      <c r="J18" s="69">
        <v>0</v>
      </c>
      <c r="K18" s="69">
        <v>0</v>
      </c>
      <c r="L18" s="69">
        <v>0</v>
      </c>
      <c r="M18" s="41">
        <f t="shared" si="1"/>
        <v>0</v>
      </c>
      <c r="N18" s="40">
        <f t="shared" si="8"/>
        <v>0</v>
      </c>
      <c r="O18" s="42">
        <f t="shared" si="9"/>
        <v>0</v>
      </c>
      <c r="P18" s="43"/>
      <c r="Q18" s="44"/>
      <c r="R18" s="44"/>
      <c r="S18" s="38">
        <f t="shared" si="2"/>
        <v>0</v>
      </c>
      <c r="T18" s="44"/>
      <c r="U18" s="44"/>
      <c r="V18" s="44"/>
      <c r="W18" s="38">
        <f t="shared" si="3"/>
        <v>0</v>
      </c>
      <c r="X18" s="44">
        <v>0</v>
      </c>
      <c r="Y18" s="44">
        <v>0</v>
      </c>
      <c r="Z18" s="44">
        <v>0</v>
      </c>
      <c r="AA18" s="38">
        <f t="shared" si="4"/>
        <v>0</v>
      </c>
      <c r="AB18" s="40">
        <f t="shared" si="10"/>
        <v>0</v>
      </c>
      <c r="AC18" s="42">
        <f t="shared" si="5"/>
        <v>0</v>
      </c>
      <c r="AD18" s="70">
        <f t="shared" si="6"/>
        <v>0</v>
      </c>
      <c r="AE18" s="71">
        <f t="shared" si="6"/>
        <v>0</v>
      </c>
    </row>
    <row r="19" spans="1:31" ht="21.75" thickBot="1">
      <c r="A19" s="49" t="s">
        <v>6</v>
      </c>
      <c r="B19" s="72">
        <f>SUM(B7:B18)</f>
        <v>45022</v>
      </c>
      <c r="C19" s="73">
        <f t="shared" ref="C19:AE19" si="11">SUM(C7:C18)</f>
        <v>39126</v>
      </c>
      <c r="D19" s="73">
        <f t="shared" si="11"/>
        <v>54</v>
      </c>
      <c r="E19" s="74">
        <f>SUM(E7:E18)</f>
        <v>123395.5</v>
      </c>
      <c r="F19" s="73">
        <f t="shared" si="11"/>
        <v>2029</v>
      </c>
      <c r="G19" s="73">
        <f t="shared" si="11"/>
        <v>288</v>
      </c>
      <c r="H19" s="73">
        <f t="shared" si="11"/>
        <v>0</v>
      </c>
      <c r="I19" s="75">
        <f>SUM(I7:I18)</f>
        <v>2605</v>
      </c>
      <c r="J19" s="73">
        <f t="shared" si="11"/>
        <v>0</v>
      </c>
      <c r="K19" s="73">
        <f t="shared" si="11"/>
        <v>0</v>
      </c>
      <c r="L19" s="73">
        <f t="shared" si="11"/>
        <v>0</v>
      </c>
      <c r="M19" s="76">
        <f>SUM(M7:M18)</f>
        <v>0</v>
      </c>
      <c r="N19" s="73">
        <f t="shared" si="11"/>
        <v>86519</v>
      </c>
      <c r="O19" s="77">
        <f t="shared" si="11"/>
        <v>126000.5</v>
      </c>
      <c r="P19" s="73">
        <f t="shared" si="11"/>
        <v>27562</v>
      </c>
      <c r="Q19" s="73">
        <f t="shared" si="11"/>
        <v>19278</v>
      </c>
      <c r="R19" s="73">
        <f t="shared" si="11"/>
        <v>0</v>
      </c>
      <c r="S19" s="75">
        <f>SUM(S7:S18)</f>
        <v>66118</v>
      </c>
      <c r="T19" s="73">
        <f t="shared" si="11"/>
        <v>1890</v>
      </c>
      <c r="U19" s="73">
        <f t="shared" si="11"/>
        <v>2170</v>
      </c>
      <c r="V19" s="73">
        <f t="shared" si="11"/>
        <v>0</v>
      </c>
      <c r="W19" s="75">
        <f>SUM(W7:W18)</f>
        <v>6230</v>
      </c>
      <c r="X19" s="73">
        <f t="shared" si="11"/>
        <v>0</v>
      </c>
      <c r="Y19" s="73">
        <f t="shared" si="11"/>
        <v>0</v>
      </c>
      <c r="Z19" s="73">
        <f t="shared" si="11"/>
        <v>0</v>
      </c>
      <c r="AA19" s="76">
        <f>SUM(AA7:AA18)</f>
        <v>0</v>
      </c>
      <c r="AB19" s="73">
        <f t="shared" si="11"/>
        <v>50900</v>
      </c>
      <c r="AC19" s="77">
        <f t="shared" si="11"/>
        <v>72348</v>
      </c>
      <c r="AD19" s="73">
        <f t="shared" si="11"/>
        <v>137419</v>
      </c>
      <c r="AE19" s="78">
        <f t="shared" si="11"/>
        <v>198348.5</v>
      </c>
    </row>
    <row r="20" spans="1:31" ht="21.75" thickTop="1">
      <c r="A20" s="1"/>
      <c r="B20" s="2" t="s">
        <v>32</v>
      </c>
      <c r="C20" s="2"/>
      <c r="D20" s="2"/>
      <c r="E20" s="2"/>
      <c r="F20" s="2"/>
      <c r="G20" s="2"/>
      <c r="H20" s="5" t="s">
        <v>0</v>
      </c>
      <c r="I20" s="5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</sheetData>
  <mergeCells count="4">
    <mergeCell ref="B4:O4"/>
    <mergeCell ref="B5:D5"/>
    <mergeCell ref="F5:H5"/>
    <mergeCell ref="J5:L5"/>
  </mergeCells>
  <pageMargins left="0.27559055118110237" right="0.1574803149606299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ตู้สินค้าแยกขนาด BKP-2025</vt:lpstr>
      <vt:lpstr>'ตู้สินค้าแยกขนาด BKP-2025'!Print_Area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2024-05-27T07:57:02Z</dcterms:created>
  <dcterms:modified xsi:type="dcterms:W3CDTF">2025-03-25T06:14:29Z</dcterms:modified>
</cp:coreProperties>
</file>