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mputer\Desktop\Stat Apr 24\Web\"/>
    </mc:Choice>
  </mc:AlternateContent>
  <bookViews>
    <workbookView xWindow="0" yWindow="0" windowWidth="20490" windowHeight="7755"/>
  </bookViews>
  <sheets>
    <sheet name="ท่าเอกชน 2024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03" i="1" l="1"/>
  <c r="Q103" i="1"/>
  <c r="O103" i="1"/>
  <c r="I103" i="1"/>
  <c r="E103" i="1"/>
  <c r="W102" i="1"/>
  <c r="U102" i="1"/>
  <c r="T102" i="1"/>
  <c r="P102" i="1"/>
  <c r="V102" i="1" s="1"/>
  <c r="K102" i="1"/>
  <c r="J102" i="1"/>
  <c r="F102" i="1"/>
  <c r="L102" i="1" s="1"/>
  <c r="X102" i="1" s="1"/>
  <c r="U101" i="1"/>
  <c r="T101" i="1"/>
  <c r="P101" i="1"/>
  <c r="V101" i="1" s="1"/>
  <c r="K101" i="1"/>
  <c r="W101" i="1" s="1"/>
  <c r="J101" i="1"/>
  <c r="F101" i="1"/>
  <c r="L101" i="1" s="1"/>
  <c r="X101" i="1" s="1"/>
  <c r="W100" i="1"/>
  <c r="U100" i="1"/>
  <c r="T100" i="1"/>
  <c r="P100" i="1"/>
  <c r="V100" i="1" s="1"/>
  <c r="K100" i="1"/>
  <c r="J100" i="1"/>
  <c r="F100" i="1"/>
  <c r="L100" i="1" s="1"/>
  <c r="U99" i="1"/>
  <c r="T99" i="1"/>
  <c r="P99" i="1"/>
  <c r="V99" i="1" s="1"/>
  <c r="K99" i="1"/>
  <c r="J99" i="1"/>
  <c r="F99" i="1"/>
  <c r="L99" i="1" s="1"/>
  <c r="W98" i="1"/>
  <c r="U98" i="1"/>
  <c r="T98" i="1"/>
  <c r="P98" i="1"/>
  <c r="V98" i="1" s="1"/>
  <c r="K98" i="1"/>
  <c r="J98" i="1"/>
  <c r="F98" i="1"/>
  <c r="L98" i="1" s="1"/>
  <c r="X98" i="1" s="1"/>
  <c r="U97" i="1"/>
  <c r="T97" i="1"/>
  <c r="P97" i="1"/>
  <c r="V97" i="1" s="1"/>
  <c r="K97" i="1"/>
  <c r="W97" i="1" s="1"/>
  <c r="J97" i="1"/>
  <c r="F97" i="1"/>
  <c r="L97" i="1" s="1"/>
  <c r="X97" i="1" s="1"/>
  <c r="W96" i="1"/>
  <c r="U96" i="1"/>
  <c r="T96" i="1"/>
  <c r="P96" i="1"/>
  <c r="V96" i="1" s="1"/>
  <c r="K96" i="1"/>
  <c r="J96" i="1"/>
  <c r="F96" i="1"/>
  <c r="L96" i="1" s="1"/>
  <c r="U95" i="1"/>
  <c r="T95" i="1"/>
  <c r="P95" i="1"/>
  <c r="V95" i="1" s="1"/>
  <c r="K95" i="1"/>
  <c r="J95" i="1"/>
  <c r="F95" i="1"/>
  <c r="L95" i="1" s="1"/>
  <c r="W94" i="1"/>
  <c r="U94" i="1"/>
  <c r="T94" i="1"/>
  <c r="P94" i="1"/>
  <c r="V94" i="1" s="1"/>
  <c r="K94" i="1"/>
  <c r="J94" i="1"/>
  <c r="F94" i="1"/>
  <c r="L94" i="1" s="1"/>
  <c r="X94" i="1" s="1"/>
  <c r="U93" i="1"/>
  <c r="T93" i="1"/>
  <c r="P93" i="1"/>
  <c r="V93" i="1" s="1"/>
  <c r="K93" i="1"/>
  <c r="W93" i="1" s="1"/>
  <c r="J93" i="1"/>
  <c r="F93" i="1"/>
  <c r="L93" i="1" s="1"/>
  <c r="X93" i="1" s="1"/>
  <c r="W92" i="1"/>
  <c r="U92" i="1"/>
  <c r="T92" i="1"/>
  <c r="P92" i="1"/>
  <c r="V92" i="1" s="1"/>
  <c r="K92" i="1"/>
  <c r="J92" i="1"/>
  <c r="F92" i="1"/>
  <c r="L92" i="1" s="1"/>
  <c r="U91" i="1"/>
  <c r="T91" i="1"/>
  <c r="P91" i="1"/>
  <c r="V91" i="1" s="1"/>
  <c r="K91" i="1"/>
  <c r="J91" i="1"/>
  <c r="F91" i="1"/>
  <c r="L91" i="1" s="1"/>
  <c r="W90" i="1"/>
  <c r="U90" i="1"/>
  <c r="T90" i="1"/>
  <c r="P90" i="1"/>
  <c r="V90" i="1" s="1"/>
  <c r="K90" i="1"/>
  <c r="J90" i="1"/>
  <c r="F90" i="1"/>
  <c r="L90" i="1" s="1"/>
  <c r="X90" i="1" s="1"/>
  <c r="U89" i="1"/>
  <c r="T89" i="1"/>
  <c r="P89" i="1"/>
  <c r="V89" i="1" s="1"/>
  <c r="K89" i="1"/>
  <c r="W89" i="1" s="1"/>
  <c r="J89" i="1"/>
  <c r="F89" i="1"/>
  <c r="L89" i="1" s="1"/>
  <c r="X89" i="1" s="1"/>
  <c r="W88" i="1"/>
  <c r="U88" i="1"/>
  <c r="T88" i="1"/>
  <c r="P88" i="1"/>
  <c r="V88" i="1" s="1"/>
  <c r="K88" i="1"/>
  <c r="J88" i="1"/>
  <c r="F88" i="1"/>
  <c r="L88" i="1" s="1"/>
  <c r="U87" i="1"/>
  <c r="T87" i="1"/>
  <c r="P87" i="1"/>
  <c r="V87" i="1" s="1"/>
  <c r="K87" i="1"/>
  <c r="J87" i="1"/>
  <c r="F87" i="1"/>
  <c r="L87" i="1" s="1"/>
  <c r="W86" i="1"/>
  <c r="U86" i="1"/>
  <c r="T86" i="1"/>
  <c r="P86" i="1"/>
  <c r="V86" i="1" s="1"/>
  <c r="K86" i="1"/>
  <c r="J86" i="1"/>
  <c r="F86" i="1"/>
  <c r="L86" i="1" s="1"/>
  <c r="X86" i="1" s="1"/>
  <c r="U85" i="1"/>
  <c r="T85" i="1"/>
  <c r="P85" i="1"/>
  <c r="V85" i="1" s="1"/>
  <c r="K85" i="1"/>
  <c r="W85" i="1" s="1"/>
  <c r="J85" i="1"/>
  <c r="F85" i="1"/>
  <c r="L85" i="1" s="1"/>
  <c r="X85" i="1" s="1"/>
  <c r="W84" i="1"/>
  <c r="U84" i="1"/>
  <c r="T84" i="1"/>
  <c r="P84" i="1"/>
  <c r="V84" i="1" s="1"/>
  <c r="K84" i="1"/>
  <c r="J84" i="1"/>
  <c r="F84" i="1"/>
  <c r="L84" i="1" s="1"/>
  <c r="U83" i="1"/>
  <c r="T83" i="1"/>
  <c r="P83" i="1"/>
  <c r="V83" i="1" s="1"/>
  <c r="K83" i="1"/>
  <c r="J83" i="1"/>
  <c r="F83" i="1"/>
  <c r="L83" i="1" s="1"/>
  <c r="W82" i="1"/>
  <c r="U82" i="1"/>
  <c r="T82" i="1"/>
  <c r="P82" i="1"/>
  <c r="V82" i="1" s="1"/>
  <c r="K82" i="1"/>
  <c r="J82" i="1"/>
  <c r="F82" i="1"/>
  <c r="L82" i="1" s="1"/>
  <c r="X82" i="1" s="1"/>
  <c r="U81" i="1"/>
  <c r="T81" i="1"/>
  <c r="P81" i="1"/>
  <c r="V81" i="1" s="1"/>
  <c r="K81" i="1"/>
  <c r="W81" i="1" s="1"/>
  <c r="J81" i="1"/>
  <c r="F81" i="1"/>
  <c r="L81" i="1" s="1"/>
  <c r="X81" i="1" s="1"/>
  <c r="W80" i="1"/>
  <c r="U80" i="1"/>
  <c r="T80" i="1"/>
  <c r="P80" i="1"/>
  <c r="V80" i="1" s="1"/>
  <c r="K80" i="1"/>
  <c r="J80" i="1"/>
  <c r="F80" i="1"/>
  <c r="L80" i="1" s="1"/>
  <c r="U79" i="1"/>
  <c r="T79" i="1"/>
  <c r="P79" i="1"/>
  <c r="V79" i="1" s="1"/>
  <c r="K79" i="1"/>
  <c r="J79" i="1"/>
  <c r="F79" i="1"/>
  <c r="L79" i="1" s="1"/>
  <c r="W78" i="1"/>
  <c r="U78" i="1"/>
  <c r="T78" i="1"/>
  <c r="P78" i="1"/>
  <c r="V78" i="1" s="1"/>
  <c r="K78" i="1"/>
  <c r="J78" i="1"/>
  <c r="F78" i="1"/>
  <c r="L78" i="1" s="1"/>
  <c r="X78" i="1" s="1"/>
  <c r="U77" i="1"/>
  <c r="T77" i="1"/>
  <c r="P77" i="1"/>
  <c r="V77" i="1" s="1"/>
  <c r="K77" i="1"/>
  <c r="W77" i="1" s="1"/>
  <c r="J77" i="1"/>
  <c r="F77" i="1"/>
  <c r="L77" i="1" s="1"/>
  <c r="X77" i="1" s="1"/>
  <c r="W76" i="1"/>
  <c r="U76" i="1"/>
  <c r="T76" i="1"/>
  <c r="P76" i="1"/>
  <c r="V76" i="1" s="1"/>
  <c r="K76" i="1"/>
  <c r="J76" i="1"/>
  <c r="F76" i="1"/>
  <c r="L76" i="1" s="1"/>
  <c r="U75" i="1"/>
  <c r="T75" i="1"/>
  <c r="P75" i="1"/>
  <c r="V75" i="1" s="1"/>
  <c r="K75" i="1"/>
  <c r="J75" i="1"/>
  <c r="F75" i="1"/>
  <c r="L75" i="1" s="1"/>
  <c r="W74" i="1"/>
  <c r="U74" i="1"/>
  <c r="T74" i="1"/>
  <c r="P74" i="1"/>
  <c r="V74" i="1" s="1"/>
  <c r="K74" i="1"/>
  <c r="J74" i="1"/>
  <c r="F74" i="1"/>
  <c r="L74" i="1" s="1"/>
  <c r="X74" i="1" s="1"/>
  <c r="U73" i="1"/>
  <c r="T73" i="1"/>
  <c r="P73" i="1"/>
  <c r="V73" i="1" s="1"/>
  <c r="K73" i="1"/>
  <c r="W73" i="1" s="1"/>
  <c r="J73" i="1"/>
  <c r="F73" i="1"/>
  <c r="L73" i="1" s="1"/>
  <c r="X73" i="1" s="1"/>
  <c r="W72" i="1"/>
  <c r="U72" i="1"/>
  <c r="T72" i="1"/>
  <c r="P72" i="1"/>
  <c r="V72" i="1" s="1"/>
  <c r="K72" i="1"/>
  <c r="J72" i="1"/>
  <c r="F72" i="1"/>
  <c r="L72" i="1" s="1"/>
  <c r="U71" i="1"/>
  <c r="T71" i="1"/>
  <c r="P71" i="1"/>
  <c r="V71" i="1" s="1"/>
  <c r="K71" i="1"/>
  <c r="J71" i="1"/>
  <c r="F71" i="1"/>
  <c r="L71" i="1" s="1"/>
  <c r="W70" i="1"/>
  <c r="U70" i="1"/>
  <c r="T70" i="1"/>
  <c r="P70" i="1"/>
  <c r="V70" i="1" s="1"/>
  <c r="K70" i="1"/>
  <c r="J70" i="1"/>
  <c r="F70" i="1"/>
  <c r="L70" i="1" s="1"/>
  <c r="X70" i="1" s="1"/>
  <c r="U69" i="1"/>
  <c r="T69" i="1"/>
  <c r="P69" i="1"/>
  <c r="V69" i="1" s="1"/>
  <c r="K69" i="1"/>
  <c r="W69" i="1" s="1"/>
  <c r="J69" i="1"/>
  <c r="F69" i="1"/>
  <c r="L69" i="1" s="1"/>
  <c r="U68" i="1"/>
  <c r="T68" i="1"/>
  <c r="P68" i="1"/>
  <c r="V68" i="1" s="1"/>
  <c r="K68" i="1"/>
  <c r="W68" i="1" s="1"/>
  <c r="J68" i="1"/>
  <c r="F68" i="1"/>
  <c r="L68" i="1" s="1"/>
  <c r="X68" i="1" s="1"/>
  <c r="U67" i="1"/>
  <c r="T67" i="1"/>
  <c r="P67" i="1"/>
  <c r="V67" i="1" s="1"/>
  <c r="K67" i="1"/>
  <c r="W67" i="1" s="1"/>
  <c r="J67" i="1"/>
  <c r="F67" i="1"/>
  <c r="L67" i="1" s="1"/>
  <c r="U66" i="1"/>
  <c r="T66" i="1"/>
  <c r="P66" i="1"/>
  <c r="V66" i="1" s="1"/>
  <c r="K66" i="1"/>
  <c r="W66" i="1" s="1"/>
  <c r="J66" i="1"/>
  <c r="F66" i="1"/>
  <c r="L66" i="1" s="1"/>
  <c r="X66" i="1" s="1"/>
  <c r="U65" i="1"/>
  <c r="T65" i="1"/>
  <c r="P65" i="1"/>
  <c r="V65" i="1" s="1"/>
  <c r="K65" i="1"/>
  <c r="W65" i="1" s="1"/>
  <c r="J65" i="1"/>
  <c r="F65" i="1"/>
  <c r="L65" i="1" s="1"/>
  <c r="U64" i="1"/>
  <c r="T64" i="1"/>
  <c r="P64" i="1"/>
  <c r="V64" i="1" s="1"/>
  <c r="K64" i="1"/>
  <c r="W64" i="1" s="1"/>
  <c r="J64" i="1"/>
  <c r="F64" i="1"/>
  <c r="L64" i="1" s="1"/>
  <c r="X64" i="1" s="1"/>
  <c r="U63" i="1"/>
  <c r="T63" i="1"/>
  <c r="P63" i="1"/>
  <c r="V63" i="1" s="1"/>
  <c r="K63" i="1"/>
  <c r="W63" i="1" s="1"/>
  <c r="J63" i="1"/>
  <c r="F63" i="1"/>
  <c r="L63" i="1" s="1"/>
  <c r="U62" i="1"/>
  <c r="T62" i="1"/>
  <c r="P62" i="1"/>
  <c r="V62" i="1" s="1"/>
  <c r="K62" i="1"/>
  <c r="W62" i="1" s="1"/>
  <c r="J62" i="1"/>
  <c r="F62" i="1"/>
  <c r="L62" i="1" s="1"/>
  <c r="X62" i="1" s="1"/>
  <c r="U61" i="1"/>
  <c r="T61" i="1"/>
  <c r="P61" i="1"/>
  <c r="V61" i="1" s="1"/>
  <c r="K61" i="1"/>
  <c r="W61" i="1" s="1"/>
  <c r="J61" i="1"/>
  <c r="F61" i="1"/>
  <c r="L61" i="1" s="1"/>
  <c r="U60" i="1"/>
  <c r="T60" i="1"/>
  <c r="P60" i="1"/>
  <c r="V60" i="1" s="1"/>
  <c r="K60" i="1"/>
  <c r="W60" i="1" s="1"/>
  <c r="J60" i="1"/>
  <c r="F60" i="1"/>
  <c r="L60" i="1" s="1"/>
  <c r="X60" i="1" s="1"/>
  <c r="U59" i="1"/>
  <c r="T59" i="1"/>
  <c r="P59" i="1"/>
  <c r="V59" i="1" s="1"/>
  <c r="K59" i="1"/>
  <c r="W59" i="1" s="1"/>
  <c r="J59" i="1"/>
  <c r="F59" i="1"/>
  <c r="L59" i="1" s="1"/>
  <c r="U58" i="1"/>
  <c r="T58" i="1"/>
  <c r="P58" i="1"/>
  <c r="V58" i="1" s="1"/>
  <c r="K58" i="1"/>
  <c r="W58" i="1" s="1"/>
  <c r="J58" i="1"/>
  <c r="F58" i="1"/>
  <c r="L58" i="1" s="1"/>
  <c r="X58" i="1" s="1"/>
  <c r="U57" i="1"/>
  <c r="T57" i="1"/>
  <c r="P57" i="1"/>
  <c r="V57" i="1" s="1"/>
  <c r="K57" i="1"/>
  <c r="W57" i="1" s="1"/>
  <c r="J57" i="1"/>
  <c r="F57" i="1"/>
  <c r="L57" i="1" s="1"/>
  <c r="U56" i="1"/>
  <c r="T56" i="1"/>
  <c r="P56" i="1"/>
  <c r="V56" i="1" s="1"/>
  <c r="K56" i="1"/>
  <c r="W56" i="1" s="1"/>
  <c r="J56" i="1"/>
  <c r="F56" i="1"/>
  <c r="L56" i="1" s="1"/>
  <c r="X56" i="1" s="1"/>
  <c r="U55" i="1"/>
  <c r="T55" i="1"/>
  <c r="P55" i="1"/>
  <c r="V55" i="1" s="1"/>
  <c r="K55" i="1"/>
  <c r="W55" i="1" s="1"/>
  <c r="J55" i="1"/>
  <c r="F55" i="1"/>
  <c r="L55" i="1" s="1"/>
  <c r="U54" i="1"/>
  <c r="T54" i="1"/>
  <c r="P54" i="1"/>
  <c r="V54" i="1" s="1"/>
  <c r="K54" i="1"/>
  <c r="W54" i="1" s="1"/>
  <c r="J54" i="1"/>
  <c r="F54" i="1"/>
  <c r="L54" i="1" s="1"/>
  <c r="X54" i="1" s="1"/>
  <c r="U53" i="1"/>
  <c r="T53" i="1"/>
  <c r="P53" i="1"/>
  <c r="V53" i="1" s="1"/>
  <c r="K53" i="1"/>
  <c r="W53" i="1" s="1"/>
  <c r="J53" i="1"/>
  <c r="F53" i="1"/>
  <c r="L53" i="1" s="1"/>
  <c r="U52" i="1"/>
  <c r="T52" i="1"/>
  <c r="P52" i="1"/>
  <c r="V52" i="1" s="1"/>
  <c r="K52" i="1"/>
  <c r="W52" i="1" s="1"/>
  <c r="J52" i="1"/>
  <c r="F52" i="1"/>
  <c r="L52" i="1" s="1"/>
  <c r="X52" i="1" s="1"/>
  <c r="W51" i="1"/>
  <c r="V51" i="1"/>
  <c r="U51" i="1"/>
  <c r="T51" i="1"/>
  <c r="P51" i="1"/>
  <c r="L51" i="1"/>
  <c r="X51" i="1" s="1"/>
  <c r="K51" i="1"/>
  <c r="J51" i="1"/>
  <c r="F51" i="1"/>
  <c r="U50" i="1"/>
  <c r="T50" i="1"/>
  <c r="P50" i="1"/>
  <c r="V50" i="1" s="1"/>
  <c r="K50" i="1"/>
  <c r="W50" i="1" s="1"/>
  <c r="J50" i="1"/>
  <c r="F50" i="1"/>
  <c r="L50" i="1" s="1"/>
  <c r="X50" i="1" s="1"/>
  <c r="W49" i="1"/>
  <c r="U49" i="1"/>
  <c r="T49" i="1"/>
  <c r="P49" i="1"/>
  <c r="V49" i="1" s="1"/>
  <c r="K49" i="1"/>
  <c r="J49" i="1"/>
  <c r="F49" i="1"/>
  <c r="L49" i="1" s="1"/>
  <c r="X49" i="1" s="1"/>
  <c r="U48" i="1"/>
  <c r="T48" i="1"/>
  <c r="P48" i="1"/>
  <c r="V48" i="1" s="1"/>
  <c r="K48" i="1"/>
  <c r="W48" i="1" s="1"/>
  <c r="J48" i="1"/>
  <c r="F48" i="1"/>
  <c r="L48" i="1" s="1"/>
  <c r="X48" i="1" s="1"/>
  <c r="W47" i="1"/>
  <c r="U47" i="1"/>
  <c r="T47" i="1"/>
  <c r="P47" i="1"/>
  <c r="V47" i="1" s="1"/>
  <c r="K47" i="1"/>
  <c r="J47" i="1"/>
  <c r="F47" i="1"/>
  <c r="L47" i="1" s="1"/>
  <c r="U46" i="1"/>
  <c r="T46" i="1"/>
  <c r="P46" i="1"/>
  <c r="V46" i="1" s="1"/>
  <c r="K46" i="1"/>
  <c r="W46" i="1" s="1"/>
  <c r="J46" i="1"/>
  <c r="F46" i="1"/>
  <c r="L46" i="1" s="1"/>
  <c r="W45" i="1"/>
  <c r="U45" i="1"/>
  <c r="T45" i="1"/>
  <c r="P45" i="1"/>
  <c r="V45" i="1" s="1"/>
  <c r="K45" i="1"/>
  <c r="J45" i="1"/>
  <c r="F45" i="1"/>
  <c r="L45" i="1" s="1"/>
  <c r="X45" i="1" s="1"/>
  <c r="U44" i="1"/>
  <c r="T44" i="1"/>
  <c r="P44" i="1"/>
  <c r="V44" i="1" s="1"/>
  <c r="K44" i="1"/>
  <c r="W44" i="1" s="1"/>
  <c r="J44" i="1"/>
  <c r="F44" i="1"/>
  <c r="L44" i="1" s="1"/>
  <c r="X44" i="1" s="1"/>
  <c r="W43" i="1"/>
  <c r="U43" i="1"/>
  <c r="T43" i="1"/>
  <c r="P43" i="1"/>
  <c r="V43" i="1" s="1"/>
  <c r="K43" i="1"/>
  <c r="J43" i="1"/>
  <c r="F43" i="1"/>
  <c r="L43" i="1" s="1"/>
  <c r="U42" i="1"/>
  <c r="T42" i="1"/>
  <c r="P42" i="1"/>
  <c r="V42" i="1" s="1"/>
  <c r="K42" i="1"/>
  <c r="W42" i="1" s="1"/>
  <c r="J42" i="1"/>
  <c r="F42" i="1"/>
  <c r="L42" i="1" s="1"/>
  <c r="W41" i="1"/>
  <c r="U41" i="1"/>
  <c r="T41" i="1"/>
  <c r="P41" i="1"/>
  <c r="V41" i="1" s="1"/>
  <c r="K41" i="1"/>
  <c r="J41" i="1"/>
  <c r="F41" i="1"/>
  <c r="L41" i="1" s="1"/>
  <c r="X41" i="1" s="1"/>
  <c r="U40" i="1"/>
  <c r="T40" i="1"/>
  <c r="P40" i="1"/>
  <c r="V40" i="1" s="1"/>
  <c r="K40" i="1"/>
  <c r="W40" i="1" s="1"/>
  <c r="J40" i="1"/>
  <c r="F40" i="1"/>
  <c r="L40" i="1" s="1"/>
  <c r="X40" i="1" s="1"/>
  <c r="W39" i="1"/>
  <c r="U39" i="1"/>
  <c r="T39" i="1"/>
  <c r="P39" i="1"/>
  <c r="V39" i="1" s="1"/>
  <c r="K39" i="1"/>
  <c r="J39" i="1"/>
  <c r="F39" i="1"/>
  <c r="L39" i="1" s="1"/>
  <c r="R38" i="1"/>
  <c r="R103" i="1" s="1"/>
  <c r="N38" i="1"/>
  <c r="U38" i="1" s="1"/>
  <c r="M38" i="1"/>
  <c r="J38" i="1"/>
  <c r="H38" i="1"/>
  <c r="H103" i="1" s="1"/>
  <c r="G38" i="1"/>
  <c r="G103" i="1" s="1"/>
  <c r="D38" i="1"/>
  <c r="F38" i="1" s="1"/>
  <c r="L38" i="1" s="1"/>
  <c r="C38" i="1"/>
  <c r="K38" i="1" s="1"/>
  <c r="V37" i="1"/>
  <c r="U37" i="1"/>
  <c r="T37" i="1"/>
  <c r="P37" i="1"/>
  <c r="L37" i="1"/>
  <c r="X37" i="1" s="1"/>
  <c r="K37" i="1"/>
  <c r="W37" i="1" s="1"/>
  <c r="J37" i="1"/>
  <c r="F37" i="1"/>
  <c r="W36" i="1"/>
  <c r="U36" i="1"/>
  <c r="T36" i="1"/>
  <c r="V36" i="1" s="1"/>
  <c r="P36" i="1"/>
  <c r="K36" i="1"/>
  <c r="J36" i="1"/>
  <c r="L36" i="1" s="1"/>
  <c r="F36" i="1"/>
  <c r="V35" i="1"/>
  <c r="U35" i="1"/>
  <c r="T35" i="1"/>
  <c r="P35" i="1"/>
  <c r="L35" i="1"/>
  <c r="X35" i="1" s="1"/>
  <c r="K35" i="1"/>
  <c r="W35" i="1" s="1"/>
  <c r="J35" i="1"/>
  <c r="F35" i="1"/>
  <c r="T34" i="1"/>
  <c r="N34" i="1"/>
  <c r="P34" i="1" s="1"/>
  <c r="V34" i="1" s="1"/>
  <c r="M34" i="1"/>
  <c r="U34" i="1" s="1"/>
  <c r="J34" i="1"/>
  <c r="D34" i="1"/>
  <c r="F34" i="1" s="1"/>
  <c r="L34" i="1" s="1"/>
  <c r="C34" i="1"/>
  <c r="K34" i="1" s="1"/>
  <c r="W34" i="1" s="1"/>
  <c r="V33" i="1"/>
  <c r="U33" i="1"/>
  <c r="T33" i="1"/>
  <c r="P33" i="1"/>
  <c r="L33" i="1"/>
  <c r="X33" i="1" s="1"/>
  <c r="K33" i="1"/>
  <c r="W33" i="1" s="1"/>
  <c r="J33" i="1"/>
  <c r="F33" i="1"/>
  <c r="W32" i="1"/>
  <c r="U32" i="1"/>
  <c r="T32" i="1"/>
  <c r="V32" i="1" s="1"/>
  <c r="P32" i="1"/>
  <c r="K32" i="1"/>
  <c r="J32" i="1"/>
  <c r="L32" i="1" s="1"/>
  <c r="X32" i="1" s="1"/>
  <c r="F32" i="1"/>
  <c r="T31" i="1"/>
  <c r="N31" i="1"/>
  <c r="N103" i="1" s="1"/>
  <c r="M31" i="1"/>
  <c r="M103" i="1" s="1"/>
  <c r="J31" i="1"/>
  <c r="D31" i="1"/>
  <c r="C31" i="1"/>
  <c r="W30" i="1"/>
  <c r="U30" i="1"/>
  <c r="T30" i="1"/>
  <c r="V30" i="1" s="1"/>
  <c r="P30" i="1"/>
  <c r="K30" i="1"/>
  <c r="J30" i="1"/>
  <c r="L30" i="1" s="1"/>
  <c r="F30" i="1"/>
  <c r="V29" i="1"/>
  <c r="U29" i="1"/>
  <c r="T29" i="1"/>
  <c r="P29" i="1"/>
  <c r="L29" i="1"/>
  <c r="X29" i="1" s="1"/>
  <c r="K29" i="1"/>
  <c r="W29" i="1" s="1"/>
  <c r="J29" i="1"/>
  <c r="F29" i="1"/>
  <c r="W28" i="1"/>
  <c r="U28" i="1"/>
  <c r="T28" i="1"/>
  <c r="V28" i="1" s="1"/>
  <c r="P28" i="1"/>
  <c r="K28" i="1"/>
  <c r="J28" i="1"/>
  <c r="L28" i="1" s="1"/>
  <c r="X28" i="1" s="1"/>
  <c r="F28" i="1"/>
  <c r="V27" i="1"/>
  <c r="U27" i="1"/>
  <c r="T27" i="1"/>
  <c r="P27" i="1"/>
  <c r="L27" i="1"/>
  <c r="X27" i="1" s="1"/>
  <c r="K27" i="1"/>
  <c r="W27" i="1" s="1"/>
  <c r="J27" i="1"/>
  <c r="F27" i="1"/>
  <c r="W26" i="1"/>
  <c r="U26" i="1"/>
  <c r="T26" i="1"/>
  <c r="V26" i="1" s="1"/>
  <c r="P26" i="1"/>
  <c r="K26" i="1"/>
  <c r="J26" i="1"/>
  <c r="L26" i="1" s="1"/>
  <c r="F26" i="1"/>
  <c r="V25" i="1"/>
  <c r="U25" i="1"/>
  <c r="T25" i="1"/>
  <c r="P25" i="1"/>
  <c r="L25" i="1"/>
  <c r="X25" i="1" s="1"/>
  <c r="K25" i="1"/>
  <c r="W25" i="1" s="1"/>
  <c r="J25" i="1"/>
  <c r="F25" i="1"/>
  <c r="W24" i="1"/>
  <c r="U24" i="1"/>
  <c r="T24" i="1"/>
  <c r="V24" i="1" s="1"/>
  <c r="P24" i="1"/>
  <c r="K24" i="1"/>
  <c r="J24" i="1"/>
  <c r="L24" i="1" s="1"/>
  <c r="X24" i="1" s="1"/>
  <c r="F24" i="1"/>
  <c r="V23" i="1"/>
  <c r="U23" i="1"/>
  <c r="T23" i="1"/>
  <c r="P23" i="1"/>
  <c r="L23" i="1"/>
  <c r="X23" i="1" s="1"/>
  <c r="K23" i="1"/>
  <c r="W23" i="1" s="1"/>
  <c r="J23" i="1"/>
  <c r="F23" i="1"/>
  <c r="W22" i="1"/>
  <c r="U22" i="1"/>
  <c r="T22" i="1"/>
  <c r="V22" i="1" s="1"/>
  <c r="P22" i="1"/>
  <c r="K22" i="1"/>
  <c r="J22" i="1"/>
  <c r="L22" i="1" s="1"/>
  <c r="F22" i="1"/>
  <c r="V21" i="1"/>
  <c r="U21" i="1"/>
  <c r="T21" i="1"/>
  <c r="P21" i="1"/>
  <c r="L21" i="1"/>
  <c r="X21" i="1" s="1"/>
  <c r="K21" i="1"/>
  <c r="W21" i="1" s="1"/>
  <c r="J21" i="1"/>
  <c r="F21" i="1"/>
  <c r="W20" i="1"/>
  <c r="U20" i="1"/>
  <c r="T20" i="1"/>
  <c r="V20" i="1" s="1"/>
  <c r="P20" i="1"/>
  <c r="K20" i="1"/>
  <c r="J20" i="1"/>
  <c r="L20" i="1" s="1"/>
  <c r="X20" i="1" s="1"/>
  <c r="F20" i="1"/>
  <c r="V19" i="1"/>
  <c r="U19" i="1"/>
  <c r="T19" i="1"/>
  <c r="P19" i="1"/>
  <c r="L19" i="1"/>
  <c r="X19" i="1" s="1"/>
  <c r="K19" i="1"/>
  <c r="W19" i="1" s="1"/>
  <c r="J19" i="1"/>
  <c r="F19" i="1"/>
  <c r="W18" i="1"/>
  <c r="U18" i="1"/>
  <c r="T18" i="1"/>
  <c r="V18" i="1" s="1"/>
  <c r="P18" i="1"/>
  <c r="K18" i="1"/>
  <c r="J18" i="1"/>
  <c r="L18" i="1" s="1"/>
  <c r="F18" i="1"/>
  <c r="V17" i="1"/>
  <c r="U17" i="1"/>
  <c r="T17" i="1"/>
  <c r="P17" i="1"/>
  <c r="L17" i="1"/>
  <c r="X17" i="1" s="1"/>
  <c r="K17" i="1"/>
  <c r="W17" i="1" s="1"/>
  <c r="J17" i="1"/>
  <c r="F17" i="1"/>
  <c r="W16" i="1"/>
  <c r="U16" i="1"/>
  <c r="T16" i="1"/>
  <c r="V16" i="1" s="1"/>
  <c r="P16" i="1"/>
  <c r="K16" i="1"/>
  <c r="J16" i="1"/>
  <c r="L16" i="1" s="1"/>
  <c r="X16" i="1" s="1"/>
  <c r="F16" i="1"/>
  <c r="V15" i="1"/>
  <c r="U15" i="1"/>
  <c r="T15" i="1"/>
  <c r="P15" i="1"/>
  <c r="L15" i="1"/>
  <c r="X15" i="1" s="1"/>
  <c r="K15" i="1"/>
  <c r="W15" i="1" s="1"/>
  <c r="J15" i="1"/>
  <c r="F15" i="1"/>
  <c r="W14" i="1"/>
  <c r="U14" i="1"/>
  <c r="T14" i="1"/>
  <c r="V14" i="1" s="1"/>
  <c r="P14" i="1"/>
  <c r="K14" i="1"/>
  <c r="J14" i="1"/>
  <c r="L14" i="1" s="1"/>
  <c r="F14" i="1"/>
  <c r="V13" i="1"/>
  <c r="U13" i="1"/>
  <c r="T13" i="1"/>
  <c r="P13" i="1"/>
  <c r="L13" i="1"/>
  <c r="X13" i="1" s="1"/>
  <c r="K13" i="1"/>
  <c r="W13" i="1" s="1"/>
  <c r="J13" i="1"/>
  <c r="F13" i="1"/>
  <c r="W12" i="1"/>
  <c r="U12" i="1"/>
  <c r="T12" i="1"/>
  <c r="V12" i="1" s="1"/>
  <c r="P12" i="1"/>
  <c r="K12" i="1"/>
  <c r="J12" i="1"/>
  <c r="L12" i="1" s="1"/>
  <c r="X12" i="1" s="1"/>
  <c r="F12" i="1"/>
  <c r="V11" i="1"/>
  <c r="U11" i="1"/>
  <c r="T11" i="1"/>
  <c r="P11" i="1"/>
  <c r="L11" i="1"/>
  <c r="X11" i="1" s="1"/>
  <c r="K11" i="1"/>
  <c r="W11" i="1" s="1"/>
  <c r="J11" i="1"/>
  <c r="F11" i="1"/>
  <c r="W10" i="1"/>
  <c r="U10" i="1"/>
  <c r="T10" i="1"/>
  <c r="V10" i="1" s="1"/>
  <c r="P10" i="1"/>
  <c r="K10" i="1"/>
  <c r="J10" i="1"/>
  <c r="L10" i="1" s="1"/>
  <c r="F10" i="1"/>
  <c r="V9" i="1"/>
  <c r="U9" i="1"/>
  <c r="T9" i="1"/>
  <c r="P9" i="1"/>
  <c r="L9" i="1"/>
  <c r="X9" i="1" s="1"/>
  <c r="K9" i="1"/>
  <c r="W9" i="1" s="1"/>
  <c r="J9" i="1"/>
  <c r="F9" i="1"/>
  <c r="W8" i="1"/>
  <c r="U8" i="1"/>
  <c r="T8" i="1"/>
  <c r="V8" i="1" s="1"/>
  <c r="P8" i="1"/>
  <c r="K8" i="1"/>
  <c r="J8" i="1"/>
  <c r="L8" i="1" s="1"/>
  <c r="X8" i="1" s="1"/>
  <c r="F8" i="1"/>
  <c r="V7" i="1"/>
  <c r="U7" i="1"/>
  <c r="T7" i="1"/>
  <c r="P7" i="1"/>
  <c r="L7" i="1"/>
  <c r="X7" i="1" s="1"/>
  <c r="K7" i="1"/>
  <c r="W7" i="1" s="1"/>
  <c r="J7" i="1"/>
  <c r="F7" i="1"/>
  <c r="X14" i="1" l="1"/>
  <c r="X22" i="1"/>
  <c r="X30" i="1"/>
  <c r="X34" i="1"/>
  <c r="W38" i="1"/>
  <c r="X39" i="1"/>
  <c r="X42" i="1"/>
  <c r="X47" i="1"/>
  <c r="X10" i="1"/>
  <c r="X18" i="1"/>
  <c r="X26" i="1"/>
  <c r="X36" i="1"/>
  <c r="X43" i="1"/>
  <c r="X46" i="1"/>
  <c r="F103" i="1"/>
  <c r="C103" i="1"/>
  <c r="K31" i="1"/>
  <c r="K103" i="1" s="1"/>
  <c r="P31" i="1"/>
  <c r="V31" i="1" s="1"/>
  <c r="P38" i="1"/>
  <c r="X55" i="1"/>
  <c r="X59" i="1"/>
  <c r="X63" i="1"/>
  <c r="X67" i="1"/>
  <c r="X71" i="1"/>
  <c r="W75" i="1"/>
  <c r="X76" i="1"/>
  <c r="X79" i="1"/>
  <c r="W83" i="1"/>
  <c r="X84" i="1"/>
  <c r="X87" i="1"/>
  <c r="W91" i="1"/>
  <c r="X92" i="1"/>
  <c r="X95" i="1"/>
  <c r="W99" i="1"/>
  <c r="X100" i="1"/>
  <c r="J103" i="1"/>
  <c r="T103" i="1"/>
  <c r="D103" i="1"/>
  <c r="F31" i="1"/>
  <c r="L31" i="1" s="1"/>
  <c r="U31" i="1"/>
  <c r="U103" i="1" s="1"/>
  <c r="T38" i="1"/>
  <c r="X53" i="1"/>
  <c r="X57" i="1"/>
  <c r="X61" i="1"/>
  <c r="X65" i="1"/>
  <c r="X69" i="1"/>
  <c r="W71" i="1"/>
  <c r="X72" i="1"/>
  <c r="X75" i="1"/>
  <c r="W79" i="1"/>
  <c r="X80" i="1"/>
  <c r="X83" i="1"/>
  <c r="W87" i="1"/>
  <c r="X88" i="1"/>
  <c r="X91" i="1"/>
  <c r="W95" i="1"/>
  <c r="X96" i="1"/>
  <c r="X99" i="1"/>
  <c r="V103" i="1" l="1"/>
  <c r="X31" i="1"/>
  <c r="W31" i="1"/>
  <c r="W103" i="1" s="1"/>
  <c r="L103" i="1"/>
  <c r="V38" i="1"/>
  <c r="X38" i="1" s="1"/>
  <c r="X103" i="1" s="1"/>
  <c r="P103" i="1"/>
</calcChain>
</file>

<file path=xl/sharedStrings.xml><?xml version="1.0" encoding="utf-8"?>
<sst xmlns="http://schemas.openxmlformats.org/spreadsheetml/2006/main" count="148" uniqueCount="39">
  <si>
    <t xml:space="preserve">                    Inbound -Outbound container record at Private Whaves 2024</t>
  </si>
  <si>
    <t xml:space="preserve">                           Inbound -Outbound container record at Private Whaves 2024</t>
  </si>
  <si>
    <t>***ข้อมูลนี้เป็นลิขสิทธิ์ของ BSAA</t>
  </si>
  <si>
    <t>IMPORT</t>
  </si>
  <si>
    <t>EXPORT</t>
  </si>
  <si>
    <t>Grand Total</t>
  </si>
  <si>
    <t>PORT</t>
  </si>
  <si>
    <t>FULL</t>
  </si>
  <si>
    <t>TEU.</t>
  </si>
  <si>
    <t>MTY</t>
  </si>
  <si>
    <t>BOX</t>
  </si>
  <si>
    <t>Total</t>
  </si>
  <si>
    <t>Month</t>
  </si>
  <si>
    <t>20'</t>
  </si>
  <si>
    <t>40'</t>
  </si>
  <si>
    <t>45'</t>
  </si>
  <si>
    <t>TEU</t>
  </si>
  <si>
    <t>Jan</t>
  </si>
  <si>
    <t>BMT(C1)</t>
  </si>
  <si>
    <t>TCT(10)</t>
  </si>
  <si>
    <t>UNITHAI(2F)</t>
  </si>
  <si>
    <t>Sahathai (4A)</t>
  </si>
  <si>
    <t>Suksawat(7B)</t>
  </si>
  <si>
    <t>Thai Sugar</t>
  </si>
  <si>
    <t>SiamCSP</t>
  </si>
  <si>
    <t>Songkhla(CTIC)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</si>
  <si>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</si>
  <si>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</si>
  <si>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</si>
  <si>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</si>
  <si>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</si>
  <si>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</si>
  <si>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</si>
  <si>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</si>
  <si>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</si>
  <si>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</si>
  <si>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</si>
  <si>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รวม</t>
  </si>
  <si>
    <t>***Remark มีเพิ่ม ข้อมูลของท่า Siam Commercial Seaport และ Songkhla port (CTIC)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</si>
</sst>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8">
    <font>
      <sz val="10"/>
      <name val="Arial"/>
      <charset val="222"/>
    </font>
    <font>
      <sz val="10"/>
      <name val="Arial"/>
      <charset val="222"/>
    </font>
    <font>
      <sz val="14"/>
      <name val="BrowalliaUPC"/>
      <family val="2"/>
    </font>
    <font>
      <b/>
      <sz val="14"/>
      <name val="BrowalliaUPC"/>
      <family val="2"/>
    </font>
    <font>
      <sz val="14"/>
      <color rgb="FFFF0000"/>
      <name val="BrowalliaUPC"/>
      <family val="2"/>
    </font>
    <font>
      <sz val="14"/>
      <color theme="1"/>
      <name val="BrowalliaUPC"/>
      <family val="2"/>
    </font>
    <font>
      <sz val="14"/>
      <color indexed="8"/>
      <name val="BrowalliaUPC"/>
      <family val="2"/>
    </font>
    <font>
      <b/>
      <sz val="14"/>
      <color rgb="FFFF0000"/>
      <name val="BrowalliaUPC"/>
      <family val="2"/>
    </font>
  </fonts>
  <fills count="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99"/>
        <bgColor indexed="64"/>
      </patternFill>
    </fill>
  </fills>
  <borders count="6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1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0" fontId="4" fillId="0" borderId="0" xfId="0" applyFont="1"/>
    <xf numFmtId="0" fontId="3" fillId="0" borderId="0" xfId="0" applyFont="1" applyBorder="1" applyAlignment="1">
      <alignment horizontal="center"/>
    </xf>
    <xf numFmtId="0" fontId="3" fillId="3" borderId="6" xfId="0" applyFont="1" applyFill="1" applyBorder="1"/>
    <xf numFmtId="0" fontId="3" fillId="0" borderId="7" xfId="0" applyFont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3" fillId="0" borderId="11" xfId="0" applyFont="1" applyBorder="1" applyAlignment="1">
      <alignment horizontal="center" vertical="center"/>
    </xf>
    <xf numFmtId="0" fontId="3" fillId="5" borderId="6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4" borderId="17" xfId="0" applyFont="1" applyFill="1" applyBorder="1" applyAlignment="1">
      <alignment horizontal="center"/>
    </xf>
    <xf numFmtId="0" fontId="3" fillId="0" borderId="18" xfId="0" applyFont="1" applyBorder="1" applyAlignment="1">
      <alignment horizontal="center" vertical="center"/>
    </xf>
    <xf numFmtId="0" fontId="3" fillId="5" borderId="19" xfId="0" applyFont="1" applyFill="1" applyBorder="1" applyAlignment="1">
      <alignment horizontal="center" vertical="center"/>
    </xf>
    <xf numFmtId="0" fontId="3" fillId="5" borderId="20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2" fillId="3" borderId="7" xfId="0" applyNumberFormat="1" applyFont="1" applyFill="1" applyBorder="1" applyAlignment="1">
      <alignment horizontal="center"/>
    </xf>
    <xf numFmtId="0" fontId="2" fillId="0" borderId="6" xfId="0" applyFont="1" applyBorder="1" applyAlignment="1">
      <alignment horizontal="center"/>
    </xf>
    <xf numFmtId="164" fontId="5" fillId="0" borderId="21" xfId="0" applyNumberFormat="1" applyFont="1" applyBorder="1"/>
    <xf numFmtId="164" fontId="5" fillId="0" borderId="22" xfId="0" applyNumberFormat="1" applyFont="1" applyBorder="1"/>
    <xf numFmtId="164" fontId="5" fillId="4" borderId="23" xfId="0" applyNumberFormat="1" applyFont="1" applyFill="1" applyBorder="1"/>
    <xf numFmtId="164" fontId="5" fillId="0" borderId="24" xfId="0" applyNumberFormat="1" applyFont="1" applyBorder="1"/>
    <xf numFmtId="164" fontId="5" fillId="5" borderId="7" xfId="0" applyNumberFormat="1" applyFont="1" applyFill="1" applyBorder="1"/>
    <xf numFmtId="164" fontId="5" fillId="0" borderId="10" xfId="0" applyNumberFormat="1" applyFont="1" applyBorder="1"/>
    <xf numFmtId="164" fontId="5" fillId="4" borderId="22" xfId="0" applyNumberFormat="1" applyFont="1" applyFill="1" applyBorder="1"/>
    <xf numFmtId="164" fontId="5" fillId="2" borderId="6" xfId="0" applyNumberFormat="1" applyFont="1" applyFill="1" applyBorder="1"/>
    <xf numFmtId="0" fontId="2" fillId="3" borderId="14" xfId="0" quotePrefix="1" applyNumberFormat="1" applyFont="1" applyFill="1" applyBorder="1" applyAlignment="1">
      <alignment horizontal="center"/>
    </xf>
    <xf numFmtId="0" fontId="2" fillId="0" borderId="25" xfId="0" applyFont="1" applyBorder="1" applyAlignment="1">
      <alignment horizontal="center"/>
    </xf>
    <xf numFmtId="164" fontId="5" fillId="0" borderId="26" xfId="0" applyNumberFormat="1" applyFont="1" applyBorder="1"/>
    <xf numFmtId="164" fontId="5" fillId="0" borderId="27" xfId="0" applyNumberFormat="1" applyFont="1" applyBorder="1"/>
    <xf numFmtId="164" fontId="5" fillId="0" borderId="28" xfId="0" applyNumberFormat="1" applyFont="1" applyBorder="1"/>
    <xf numFmtId="164" fontId="5" fillId="4" borderId="27" xfId="0" applyNumberFormat="1" applyFont="1" applyFill="1" applyBorder="1"/>
    <xf numFmtId="164" fontId="5" fillId="0" borderId="29" xfId="0" applyNumberFormat="1" applyFont="1" applyBorder="1"/>
    <xf numFmtId="164" fontId="5" fillId="4" borderId="28" xfId="0" applyNumberFormat="1" applyFont="1" applyFill="1" applyBorder="1"/>
    <xf numFmtId="164" fontId="5" fillId="5" borderId="25" xfId="0" applyNumberFormat="1" applyFont="1" applyFill="1" applyBorder="1"/>
    <xf numFmtId="164" fontId="5" fillId="2" borderId="25" xfId="0" applyNumberFormat="1" applyFont="1" applyFill="1" applyBorder="1"/>
    <xf numFmtId="0" fontId="2" fillId="3" borderId="14" xfId="0" applyNumberFormat="1" applyFont="1" applyFill="1" applyBorder="1"/>
    <xf numFmtId="0" fontId="2" fillId="0" borderId="30" xfId="0" applyFont="1" applyBorder="1" applyAlignment="1">
      <alignment horizontal="center"/>
    </xf>
    <xf numFmtId="164" fontId="5" fillId="0" borderId="29" xfId="0" applyNumberFormat="1" applyFont="1" applyFill="1" applyBorder="1"/>
    <xf numFmtId="164" fontId="5" fillId="0" borderId="27" xfId="0" applyNumberFormat="1" applyFont="1" applyFill="1" applyBorder="1"/>
    <xf numFmtId="164" fontId="5" fillId="0" borderId="31" xfId="0" applyNumberFormat="1" applyFont="1" applyBorder="1"/>
    <xf numFmtId="164" fontId="5" fillId="0" borderId="32" xfId="0" applyNumberFormat="1" applyFont="1" applyBorder="1"/>
    <xf numFmtId="164" fontId="5" fillId="0" borderId="33" xfId="0" applyNumberFormat="1" applyFont="1" applyBorder="1"/>
    <xf numFmtId="164" fontId="5" fillId="0" borderId="34" xfId="0" applyNumberFormat="1" applyFont="1" applyBorder="1"/>
    <xf numFmtId="164" fontId="5" fillId="0" borderId="34" xfId="0" applyNumberFormat="1" applyFont="1" applyFill="1" applyBorder="1"/>
    <xf numFmtId="164" fontId="5" fillId="0" borderId="32" xfId="0" applyNumberFormat="1" applyFont="1" applyFill="1" applyBorder="1"/>
    <xf numFmtId="164" fontId="5" fillId="4" borderId="32" xfId="0" applyNumberFormat="1" applyFont="1" applyFill="1" applyBorder="1"/>
    <xf numFmtId="164" fontId="5" fillId="5" borderId="30" xfId="0" applyNumberFormat="1" applyFont="1" applyFill="1" applyBorder="1"/>
    <xf numFmtId="164" fontId="5" fillId="2" borderId="30" xfId="0" applyNumberFormat="1" applyFont="1" applyFill="1" applyBorder="1"/>
    <xf numFmtId="164" fontId="2" fillId="0" borderId="31" xfId="0" applyNumberFormat="1" applyFont="1" applyBorder="1"/>
    <xf numFmtId="164" fontId="2" fillId="0" borderId="32" xfId="0" applyNumberFormat="1" applyFont="1" applyBorder="1"/>
    <xf numFmtId="164" fontId="2" fillId="0" borderId="33" xfId="0" applyNumberFormat="1" applyFont="1" applyBorder="1"/>
    <xf numFmtId="164" fontId="2" fillId="4" borderId="27" xfId="0" applyNumberFormat="1" applyFont="1" applyFill="1" applyBorder="1"/>
    <xf numFmtId="164" fontId="2" fillId="0" borderId="27" xfId="0" applyNumberFormat="1" applyFont="1" applyBorder="1"/>
    <xf numFmtId="164" fontId="2" fillId="0" borderId="28" xfId="0" applyNumberFormat="1" applyFont="1" applyBorder="1"/>
    <xf numFmtId="164" fontId="2" fillId="5" borderId="25" xfId="0" applyNumberFormat="1" applyFont="1" applyFill="1" applyBorder="1"/>
    <xf numFmtId="164" fontId="2" fillId="0" borderId="34" xfId="0" applyNumberFormat="1" applyFont="1" applyFill="1" applyBorder="1"/>
    <xf numFmtId="164" fontId="2" fillId="0" borderId="32" xfId="0" applyNumberFormat="1" applyFont="1" applyFill="1" applyBorder="1"/>
    <xf numFmtId="164" fontId="2" fillId="0" borderId="33" xfId="0" applyNumberFormat="1" applyFont="1" applyFill="1" applyBorder="1"/>
    <xf numFmtId="164" fontId="2" fillId="2" borderId="25" xfId="0" applyNumberFormat="1" applyFont="1" applyFill="1" applyBorder="1"/>
    <xf numFmtId="0" fontId="2" fillId="0" borderId="19" xfId="0" applyFont="1" applyBorder="1" applyAlignment="1">
      <alignment horizontal="center"/>
    </xf>
    <xf numFmtId="164" fontId="2" fillId="0" borderId="16" xfId="0" applyNumberFormat="1" applyFont="1" applyBorder="1"/>
    <xf numFmtId="164" fontId="2" fillId="0" borderId="17" xfId="0" applyNumberFormat="1" applyFont="1" applyBorder="1"/>
    <xf numFmtId="164" fontId="2" fillId="4" borderId="35" xfId="0" applyNumberFormat="1" applyFont="1" applyFill="1" applyBorder="1"/>
    <xf numFmtId="164" fontId="2" fillId="0" borderId="35" xfId="0" applyNumberFormat="1" applyFont="1" applyBorder="1"/>
    <xf numFmtId="164" fontId="2" fillId="0" borderId="36" xfId="0" applyNumberFormat="1" applyFont="1" applyBorder="1"/>
    <xf numFmtId="164" fontId="2" fillId="5" borderId="15" xfId="0" applyNumberFormat="1" applyFont="1" applyFill="1" applyBorder="1"/>
    <xf numFmtId="164" fontId="2" fillId="0" borderId="37" xfId="0" applyNumberFormat="1" applyFont="1" applyBorder="1"/>
    <xf numFmtId="164" fontId="2" fillId="0" borderId="38" xfId="0" applyNumberFormat="1" applyFont="1" applyBorder="1"/>
    <xf numFmtId="164" fontId="2" fillId="2" borderId="15" xfId="0" applyNumberFormat="1" applyFont="1" applyFill="1" applyBorder="1"/>
    <xf numFmtId="0" fontId="2" fillId="3" borderId="4" xfId="0" applyNumberFormat="1" applyFont="1" applyFill="1" applyBorder="1" applyAlignment="1">
      <alignment horizontal="center"/>
    </xf>
    <xf numFmtId="164" fontId="6" fillId="0" borderId="10" xfId="0" applyNumberFormat="1" applyFont="1" applyBorder="1"/>
    <xf numFmtId="164" fontId="6" fillId="0" borderId="22" xfId="0" applyNumberFormat="1" applyFont="1" applyBorder="1"/>
    <xf numFmtId="164" fontId="5" fillId="0" borderId="11" xfId="0" applyNumberFormat="1" applyFont="1" applyBorder="1"/>
    <xf numFmtId="164" fontId="2" fillId="2" borderId="6" xfId="0" applyNumberFormat="1" applyFont="1" applyFill="1" applyBorder="1"/>
    <xf numFmtId="0" fontId="2" fillId="3" borderId="39" xfId="0" quotePrefix="1" applyNumberFormat="1" applyFont="1" applyFill="1" applyBorder="1" applyAlignment="1">
      <alignment horizontal="center"/>
    </xf>
    <xf numFmtId="164" fontId="5" fillId="0" borderId="40" xfId="0" applyNumberFormat="1" applyFont="1" applyBorder="1"/>
    <xf numFmtId="164" fontId="6" fillId="0" borderId="29" xfId="0" applyNumberFormat="1" applyFont="1" applyBorder="1"/>
    <xf numFmtId="164" fontId="6" fillId="0" borderId="27" xfId="0" applyNumberFormat="1" applyFont="1" applyBorder="1"/>
    <xf numFmtId="164" fontId="6" fillId="0" borderId="28" xfId="0" applyNumberFormat="1" applyFont="1" applyBorder="1"/>
    <xf numFmtId="164" fontId="5" fillId="0" borderId="41" xfId="0" applyNumberFormat="1" applyFont="1" applyBorder="1"/>
    <xf numFmtId="0" fontId="2" fillId="3" borderId="39" xfId="0" applyNumberFormat="1" applyFont="1" applyFill="1" applyBorder="1"/>
    <xf numFmtId="164" fontId="5" fillId="0" borderId="42" xfId="0" applyNumberFormat="1" applyFont="1" applyBorder="1"/>
    <xf numFmtId="164" fontId="2" fillId="0" borderId="29" xfId="0" applyNumberFormat="1" applyFont="1" applyBorder="1"/>
    <xf numFmtId="164" fontId="2" fillId="0" borderId="40" xfId="0" applyNumberFormat="1" applyFont="1" applyBorder="1"/>
    <xf numFmtId="0" fontId="2" fillId="3" borderId="12" xfId="0" quotePrefix="1" applyNumberFormat="1" applyFont="1" applyFill="1" applyBorder="1" applyAlignment="1">
      <alignment horizontal="center"/>
    </xf>
    <xf numFmtId="164" fontId="2" fillId="0" borderId="43" xfId="0" applyNumberFormat="1" applyFont="1" applyBorder="1"/>
    <xf numFmtId="164" fontId="2" fillId="0" borderId="44" xfId="0" applyNumberFormat="1" applyFont="1" applyBorder="1"/>
    <xf numFmtId="164" fontId="2" fillId="0" borderId="45" xfId="0" applyNumberFormat="1" applyFont="1" applyBorder="1"/>
    <xf numFmtId="0" fontId="2" fillId="3" borderId="39" xfId="0" applyNumberFormat="1" applyFont="1" applyFill="1" applyBorder="1" applyAlignment="1">
      <alignment horizontal="center"/>
    </xf>
    <xf numFmtId="164" fontId="5" fillId="0" borderId="46" xfId="0" applyNumberFormat="1" applyFont="1" applyBorder="1"/>
    <xf numFmtId="164" fontId="5" fillId="5" borderId="6" xfId="0" applyNumberFormat="1" applyFont="1" applyFill="1" applyBorder="1"/>
    <xf numFmtId="164" fontId="5" fillId="5" borderId="47" xfId="0" applyNumberFormat="1" applyFont="1" applyFill="1" applyBorder="1"/>
    <xf numFmtId="0" fontId="2" fillId="0" borderId="25" xfId="0" applyFont="1" applyBorder="1"/>
    <xf numFmtId="0" fontId="2" fillId="0" borderId="30" xfId="0" applyFont="1" applyBorder="1"/>
    <xf numFmtId="164" fontId="2" fillId="0" borderId="48" xfId="0" applyNumberFormat="1" applyFont="1" applyBorder="1"/>
    <xf numFmtId="164" fontId="2" fillId="4" borderId="17" xfId="0" applyNumberFormat="1" applyFont="1" applyFill="1" applyBorder="1"/>
    <xf numFmtId="164" fontId="5" fillId="0" borderId="49" xfId="0" applyNumberFormat="1" applyFont="1" applyBorder="1"/>
    <xf numFmtId="164" fontId="5" fillId="0" borderId="50" xfId="0" applyNumberFormat="1" applyFont="1" applyBorder="1"/>
    <xf numFmtId="164" fontId="5" fillId="4" borderId="50" xfId="0" applyNumberFormat="1" applyFont="1" applyFill="1" applyBorder="1"/>
    <xf numFmtId="164" fontId="5" fillId="4" borderId="45" xfId="0" applyNumberFormat="1" applyFont="1" applyFill="1" applyBorder="1"/>
    <xf numFmtId="164" fontId="5" fillId="0" borderId="51" xfId="0" applyNumberFormat="1" applyFont="1" applyBorder="1"/>
    <xf numFmtId="164" fontId="5" fillId="0" borderId="52" xfId="0" applyNumberFormat="1" applyFont="1" applyBorder="1"/>
    <xf numFmtId="164" fontId="5" fillId="2" borderId="9" xfId="0" applyNumberFormat="1" applyFont="1" applyFill="1" applyBorder="1"/>
    <xf numFmtId="164" fontId="5" fillId="0" borderId="53" xfId="0" applyNumberFormat="1" applyFont="1" applyBorder="1"/>
    <xf numFmtId="164" fontId="5" fillId="2" borderId="41" xfId="0" applyNumberFormat="1" applyFont="1" applyFill="1" applyBorder="1"/>
    <xf numFmtId="164" fontId="2" fillId="2" borderId="41" xfId="0" applyNumberFormat="1" applyFont="1" applyFill="1" applyBorder="1"/>
    <xf numFmtId="164" fontId="2" fillId="4" borderId="32" xfId="0" applyNumberFormat="1" applyFont="1" applyFill="1" applyBorder="1"/>
    <xf numFmtId="164" fontId="2" fillId="5" borderId="30" xfId="0" applyNumberFormat="1" applyFont="1" applyFill="1" applyBorder="1"/>
    <xf numFmtId="164" fontId="5" fillId="0" borderId="26" xfId="0" applyNumberFormat="1" applyFont="1" applyFill="1" applyBorder="1"/>
    <xf numFmtId="164" fontId="5" fillId="0" borderId="28" xfId="0" applyNumberFormat="1" applyFont="1" applyFill="1" applyBorder="1"/>
    <xf numFmtId="164" fontId="2" fillId="0" borderId="26" xfId="0" applyNumberFormat="1" applyFont="1" applyBorder="1"/>
    <xf numFmtId="164" fontId="2" fillId="0" borderId="26" xfId="0" applyNumberFormat="1" applyFont="1" applyFill="1" applyBorder="1"/>
    <xf numFmtId="164" fontId="2" fillId="0" borderId="27" xfId="0" applyNumberFormat="1" applyFont="1" applyFill="1" applyBorder="1"/>
    <xf numFmtId="164" fontId="2" fillId="0" borderId="54" xfId="0" applyNumberFormat="1" applyFont="1" applyBorder="1"/>
    <xf numFmtId="164" fontId="2" fillId="0" borderId="18" xfId="0" applyNumberFormat="1" applyFont="1" applyBorder="1"/>
    <xf numFmtId="164" fontId="2" fillId="5" borderId="19" xfId="0" applyNumberFormat="1" applyFont="1" applyFill="1" applyBorder="1"/>
    <xf numFmtId="164" fontId="2" fillId="0" borderId="54" xfId="0" applyNumberFormat="1" applyFont="1" applyFill="1" applyBorder="1"/>
    <xf numFmtId="164" fontId="2" fillId="0" borderId="35" xfId="0" applyNumberFormat="1" applyFont="1" applyFill="1" applyBorder="1"/>
    <xf numFmtId="164" fontId="5" fillId="2" borderId="42" xfId="0" applyNumberFormat="1" applyFont="1" applyFill="1" applyBorder="1"/>
    <xf numFmtId="164" fontId="5" fillId="0" borderId="33" xfId="0" applyNumberFormat="1" applyFont="1" applyFill="1" applyBorder="1"/>
    <xf numFmtId="164" fontId="2" fillId="0" borderId="29" xfId="0" applyNumberFormat="1" applyFont="1" applyFill="1" applyBorder="1"/>
    <xf numFmtId="164" fontId="2" fillId="0" borderId="34" xfId="0" applyNumberFormat="1" applyFont="1" applyBorder="1"/>
    <xf numFmtId="164" fontId="2" fillId="2" borderId="42" xfId="0" applyNumberFormat="1" applyFont="1" applyFill="1" applyBorder="1"/>
    <xf numFmtId="164" fontId="2" fillId="2" borderId="30" xfId="0" applyNumberFormat="1" applyFont="1" applyFill="1" applyBorder="1"/>
    <xf numFmtId="164" fontId="5" fillId="2" borderId="5" xfId="0" applyNumberFormat="1" applyFont="1" applyFill="1" applyBorder="1"/>
    <xf numFmtId="164" fontId="5" fillId="2" borderId="7" xfId="0" applyNumberFormat="1" applyFont="1" applyFill="1" applyBorder="1"/>
    <xf numFmtId="164" fontId="5" fillId="2" borderId="53" xfId="0" applyNumberFormat="1" applyFont="1" applyFill="1" applyBorder="1"/>
    <xf numFmtId="164" fontId="5" fillId="2" borderId="55" xfId="0" applyNumberFormat="1" applyFont="1" applyFill="1" applyBorder="1"/>
    <xf numFmtId="164" fontId="2" fillId="2" borderId="53" xfId="0" applyNumberFormat="1" applyFont="1" applyFill="1" applyBorder="1"/>
    <xf numFmtId="164" fontId="2" fillId="0" borderId="44" xfId="0" applyNumberFormat="1" applyFont="1" applyFill="1" applyBorder="1"/>
    <xf numFmtId="164" fontId="2" fillId="0" borderId="48" xfId="0" applyNumberFormat="1" applyFont="1" applyFill="1" applyBorder="1"/>
    <xf numFmtId="164" fontId="2" fillId="2" borderId="56" xfId="0" applyNumberFormat="1" applyFont="1" applyFill="1" applyBorder="1"/>
    <xf numFmtId="164" fontId="2" fillId="0" borderId="0" xfId="0" applyNumberFormat="1" applyFont="1"/>
    <xf numFmtId="0" fontId="2" fillId="0" borderId="14" xfId="0" applyFont="1" applyBorder="1" applyAlignment="1">
      <alignment horizontal="center"/>
    </xf>
    <xf numFmtId="164" fontId="2" fillId="0" borderId="37" xfId="0" applyNumberFormat="1" applyFont="1" applyFill="1" applyBorder="1"/>
    <xf numFmtId="164" fontId="2" fillId="0" borderId="17" xfId="0" applyNumberFormat="1" applyFont="1" applyFill="1" applyBorder="1"/>
    <xf numFmtId="164" fontId="5" fillId="2" borderId="57" xfId="0" applyNumberFormat="1" applyFont="1" applyFill="1" applyBorder="1"/>
    <xf numFmtId="164" fontId="5" fillId="0" borderId="48" xfId="0" applyNumberFormat="1" applyFont="1" applyBorder="1"/>
    <xf numFmtId="164" fontId="5" fillId="0" borderId="35" xfId="0" applyNumberFormat="1" applyFont="1" applyBorder="1"/>
    <xf numFmtId="164" fontId="5" fillId="4" borderId="35" xfId="0" applyNumberFormat="1" applyFont="1" applyFill="1" applyBorder="1"/>
    <xf numFmtId="164" fontId="5" fillId="0" borderId="38" xfId="0" applyNumberFormat="1" applyFont="1" applyBorder="1"/>
    <xf numFmtId="164" fontId="5" fillId="5" borderId="15" xfId="0" applyNumberFormat="1" applyFont="1" applyFill="1" applyBorder="1"/>
    <xf numFmtId="164" fontId="5" fillId="0" borderId="48" xfId="0" applyNumberFormat="1" applyFont="1" applyFill="1" applyBorder="1"/>
    <xf numFmtId="164" fontId="5" fillId="2" borderId="58" xfId="0" applyNumberFormat="1" applyFont="1" applyFill="1" applyBorder="1"/>
    <xf numFmtId="164" fontId="5" fillId="2" borderId="15" xfId="0" applyNumberFormat="1" applyFont="1" applyFill="1" applyBorder="1"/>
    <xf numFmtId="0" fontId="2" fillId="3" borderId="15" xfId="0" applyFont="1" applyFill="1" applyBorder="1" applyAlignment="1">
      <alignment horizontal="center"/>
    </xf>
    <xf numFmtId="0" fontId="2" fillId="0" borderId="20" xfId="0" applyFont="1" applyBorder="1" applyAlignment="1">
      <alignment horizontal="center"/>
    </xf>
    <xf numFmtId="164" fontId="2" fillId="0" borderId="59" xfId="1" applyNumberFormat="1" applyFont="1" applyBorder="1"/>
    <xf numFmtId="164" fontId="2" fillId="4" borderId="59" xfId="1" applyNumberFormat="1" applyFont="1" applyFill="1" applyBorder="1"/>
    <xf numFmtId="164" fontId="2" fillId="5" borderId="1" xfId="1" applyNumberFormat="1" applyFont="1" applyFill="1" applyBorder="1"/>
    <xf numFmtId="164" fontId="2" fillId="5" borderId="20" xfId="1" applyNumberFormat="1" applyFont="1" applyFill="1" applyBorder="1"/>
    <xf numFmtId="164" fontId="2" fillId="2" borderId="20" xfId="1" applyNumberFormat="1" applyFont="1" applyFill="1" applyBorder="1"/>
    <xf numFmtId="3" fontId="2" fillId="0" borderId="0" xfId="0" applyNumberFormat="1" applyFont="1" applyBorder="1"/>
    <xf numFmtId="0" fontId="7" fillId="0" borderId="0" xfId="0" applyFont="1"/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B107"/>
  <sheetViews>
    <sheetView tabSelected="1" topLeftCell="I28" workbookViewId="0">
      <selection activeCell="J15" sqref="J15"/>
    </sheetView>
  </sheetViews>
  <sheetFormatPr defaultRowHeight="12.75"/>
  <cols>
    <col min="1" max="1" width="9.28515625" customWidth="1"/>
    <col min="2" max="2" width="13.85546875" customWidth="1"/>
    <col min="5" max="5" width="9.28515625" customWidth="1"/>
  </cols>
  <sheetData>
    <row r="2" spans="1:28" ht="21">
      <c r="A2" s="1"/>
      <c r="B2" s="1"/>
      <c r="C2" s="2" t="s">
        <v>0</v>
      </c>
      <c r="D2" s="3"/>
      <c r="E2" s="3"/>
      <c r="F2" s="3"/>
      <c r="H2" s="3"/>
      <c r="I2" s="3"/>
      <c r="J2" s="3"/>
      <c r="K2" s="3"/>
      <c r="L2" s="3"/>
      <c r="M2" s="3"/>
      <c r="N2" s="3"/>
      <c r="O2" s="2" t="s">
        <v>1</v>
      </c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</row>
    <row r="3" spans="1:28" ht="21" thickBot="1">
      <c r="A3" s="1"/>
      <c r="B3" s="1"/>
      <c r="C3" s="4" t="s">
        <v>2</v>
      </c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</row>
    <row r="4" spans="1:28" ht="21.75" thickBot="1">
      <c r="A4" s="5"/>
      <c r="B4" s="5"/>
      <c r="C4" s="162" t="s">
        <v>3</v>
      </c>
      <c r="D4" s="163"/>
      <c r="E4" s="163"/>
      <c r="F4" s="163"/>
      <c r="G4" s="163"/>
      <c r="H4" s="163"/>
      <c r="I4" s="163"/>
      <c r="J4" s="163"/>
      <c r="K4" s="163"/>
      <c r="L4" s="164"/>
      <c r="M4" s="162" t="s">
        <v>4</v>
      </c>
      <c r="N4" s="163"/>
      <c r="O4" s="163"/>
      <c r="P4" s="163"/>
      <c r="Q4" s="163"/>
      <c r="R4" s="163"/>
      <c r="S4" s="163"/>
      <c r="T4" s="163"/>
      <c r="U4" s="163"/>
      <c r="V4" s="163"/>
      <c r="W4" s="165" t="s">
        <v>5</v>
      </c>
      <c r="X4" s="166"/>
      <c r="Y4" s="3"/>
      <c r="Z4" s="3"/>
      <c r="AA4" s="3"/>
      <c r="AB4" s="3"/>
    </row>
    <row r="5" spans="1:28" ht="21.75" thickBot="1">
      <c r="A5" s="6">
        <v>2024</v>
      </c>
      <c r="B5" s="7" t="s">
        <v>6</v>
      </c>
      <c r="C5" s="167" t="s">
        <v>7</v>
      </c>
      <c r="D5" s="168"/>
      <c r="E5" s="169"/>
      <c r="F5" s="8" t="s">
        <v>8</v>
      </c>
      <c r="G5" s="170" t="s">
        <v>9</v>
      </c>
      <c r="H5" s="168"/>
      <c r="I5" s="169"/>
      <c r="J5" s="8" t="s">
        <v>8</v>
      </c>
      <c r="K5" s="9" t="s">
        <v>10</v>
      </c>
      <c r="L5" s="10" t="s">
        <v>11</v>
      </c>
      <c r="M5" s="167" t="s">
        <v>7</v>
      </c>
      <c r="N5" s="168"/>
      <c r="O5" s="169"/>
      <c r="P5" s="8" t="s">
        <v>8</v>
      </c>
      <c r="Q5" s="170" t="s">
        <v>9</v>
      </c>
      <c r="R5" s="168"/>
      <c r="S5" s="169"/>
      <c r="T5" s="8" t="s">
        <v>8</v>
      </c>
      <c r="U5" s="9" t="s">
        <v>10</v>
      </c>
      <c r="V5" s="10" t="s">
        <v>11</v>
      </c>
      <c r="W5" s="11"/>
      <c r="X5" s="12"/>
      <c r="Y5" s="3"/>
      <c r="Z5" s="3"/>
      <c r="AA5" s="3"/>
      <c r="AB5" s="3"/>
    </row>
    <row r="6" spans="1:28" ht="21.75" thickBot="1">
      <c r="A6" s="13" t="s">
        <v>12</v>
      </c>
      <c r="B6" s="14"/>
      <c r="C6" s="15" t="s">
        <v>13</v>
      </c>
      <c r="D6" s="16" t="s">
        <v>14</v>
      </c>
      <c r="E6" s="16" t="s">
        <v>15</v>
      </c>
      <c r="F6" s="17"/>
      <c r="G6" s="16" t="s">
        <v>13</v>
      </c>
      <c r="H6" s="16" t="s">
        <v>14</v>
      </c>
      <c r="I6" s="16" t="s">
        <v>15</v>
      </c>
      <c r="J6" s="17"/>
      <c r="K6" s="18"/>
      <c r="L6" s="19" t="s">
        <v>16</v>
      </c>
      <c r="M6" s="15" t="s">
        <v>13</v>
      </c>
      <c r="N6" s="16" t="s">
        <v>14</v>
      </c>
      <c r="O6" s="16" t="s">
        <v>15</v>
      </c>
      <c r="P6" s="17"/>
      <c r="Q6" s="16" t="s">
        <v>13</v>
      </c>
      <c r="R6" s="16" t="s">
        <v>14</v>
      </c>
      <c r="S6" s="16" t="s">
        <v>15</v>
      </c>
      <c r="T6" s="17"/>
      <c r="U6" s="18"/>
      <c r="V6" s="20" t="s">
        <v>8</v>
      </c>
      <c r="W6" s="21" t="s">
        <v>10</v>
      </c>
      <c r="X6" s="22" t="s">
        <v>8</v>
      </c>
      <c r="Y6" s="3"/>
      <c r="Z6" s="3"/>
      <c r="AA6" s="3"/>
      <c r="AB6" s="3"/>
    </row>
    <row r="7" spans="1:28" ht="20.25">
      <c r="A7" s="23" t="s">
        <v>17</v>
      </c>
      <c r="B7" s="24" t="s">
        <v>18</v>
      </c>
      <c r="C7" s="25">
        <v>427</v>
      </c>
      <c r="D7" s="26">
        <v>123</v>
      </c>
      <c r="E7" s="26">
        <v>0</v>
      </c>
      <c r="F7" s="27">
        <f t="shared" ref="F7:F89" si="0">SUM((D7*2)+(E7*2.25)+C7)</f>
        <v>673</v>
      </c>
      <c r="G7" s="26">
        <v>0</v>
      </c>
      <c r="H7" s="26">
        <v>0</v>
      </c>
      <c r="I7" s="26">
        <v>0</v>
      </c>
      <c r="J7" s="27">
        <f t="shared" ref="J7:J90" si="1">SUM((H7*2)+(I7*2.25)+G7)</f>
        <v>0</v>
      </c>
      <c r="K7" s="28">
        <f t="shared" ref="K7:K90" si="2">SUM(C7+D7+E7+G7+H7+I7)</f>
        <v>550</v>
      </c>
      <c r="L7" s="29">
        <f t="shared" ref="L7:L90" si="3">SUM(F7+J7)</f>
        <v>673</v>
      </c>
      <c r="M7" s="30">
        <v>811</v>
      </c>
      <c r="N7" s="26">
        <v>262</v>
      </c>
      <c r="O7" s="26">
        <v>0</v>
      </c>
      <c r="P7" s="31">
        <f t="shared" ref="P7:P90" si="4">SUM((N7*2)+(O7*2.25)+M7)</f>
        <v>1335</v>
      </c>
      <c r="Q7" s="26">
        <v>0</v>
      </c>
      <c r="R7" s="26">
        <v>0</v>
      </c>
      <c r="S7" s="26">
        <v>0</v>
      </c>
      <c r="T7" s="31">
        <f t="shared" ref="T7:T90" si="5">SUM((R7*2)+(S7*2.25)+Q7)</f>
        <v>0</v>
      </c>
      <c r="U7" s="28">
        <f t="shared" ref="U7:U90" si="6">SUM(M7+N7+O7+Q7+R7+S7)</f>
        <v>1073</v>
      </c>
      <c r="V7" s="29">
        <f t="shared" ref="V7:V90" si="7">SUM(P7+T7)</f>
        <v>1335</v>
      </c>
      <c r="W7" s="32">
        <f t="shared" ref="W7:X26" si="8">K7+U7</f>
        <v>1623</v>
      </c>
      <c r="X7" s="32">
        <f t="shared" si="8"/>
        <v>2008</v>
      </c>
      <c r="Y7" s="3"/>
      <c r="Z7" s="3"/>
      <c r="AA7" s="3"/>
      <c r="AB7" s="3"/>
    </row>
    <row r="8" spans="1:28" ht="20.25">
      <c r="A8" s="33"/>
      <c r="B8" s="34" t="s">
        <v>19</v>
      </c>
      <c r="C8" s="35">
        <v>169</v>
      </c>
      <c r="D8" s="36">
        <v>144</v>
      </c>
      <c r="E8" s="37">
        <v>0</v>
      </c>
      <c r="F8" s="38">
        <f t="shared" si="0"/>
        <v>457</v>
      </c>
      <c r="G8" s="39">
        <v>1305</v>
      </c>
      <c r="H8" s="36">
        <v>752</v>
      </c>
      <c r="I8" s="37">
        <v>0</v>
      </c>
      <c r="J8" s="40">
        <f t="shared" si="1"/>
        <v>2809</v>
      </c>
      <c r="K8" s="37">
        <f t="shared" si="2"/>
        <v>2370</v>
      </c>
      <c r="L8" s="41">
        <f t="shared" si="3"/>
        <v>3266</v>
      </c>
      <c r="M8" s="39">
        <v>1221</v>
      </c>
      <c r="N8" s="36">
        <v>883</v>
      </c>
      <c r="O8" s="36">
        <v>0</v>
      </c>
      <c r="P8" s="38">
        <f t="shared" si="4"/>
        <v>2987</v>
      </c>
      <c r="Q8" s="36">
        <v>42</v>
      </c>
      <c r="R8" s="36">
        <v>0</v>
      </c>
      <c r="S8" s="36">
        <v>0</v>
      </c>
      <c r="T8" s="38">
        <f t="shared" si="5"/>
        <v>42</v>
      </c>
      <c r="U8" s="37">
        <f t="shared" si="6"/>
        <v>2146</v>
      </c>
      <c r="V8" s="41">
        <f t="shared" si="7"/>
        <v>3029</v>
      </c>
      <c r="W8" s="42">
        <f t="shared" si="8"/>
        <v>4516</v>
      </c>
      <c r="X8" s="42">
        <f t="shared" si="8"/>
        <v>6295</v>
      </c>
      <c r="Y8" s="3"/>
      <c r="Z8" s="3"/>
      <c r="AA8" s="3"/>
      <c r="AB8" s="3"/>
    </row>
    <row r="9" spans="1:28" ht="20.25">
      <c r="A9" s="43"/>
      <c r="B9" s="34" t="s">
        <v>20</v>
      </c>
      <c r="C9" s="35">
        <v>1527</v>
      </c>
      <c r="D9" s="36">
        <v>989</v>
      </c>
      <c r="E9" s="37">
        <v>0</v>
      </c>
      <c r="F9" s="38">
        <f t="shared" si="0"/>
        <v>3505</v>
      </c>
      <c r="G9" s="39">
        <v>136</v>
      </c>
      <c r="H9" s="36">
        <v>111</v>
      </c>
      <c r="I9" s="37">
        <v>0</v>
      </c>
      <c r="J9" s="40">
        <f t="shared" si="1"/>
        <v>358</v>
      </c>
      <c r="K9" s="37">
        <f t="shared" si="2"/>
        <v>2763</v>
      </c>
      <c r="L9" s="41">
        <f t="shared" si="3"/>
        <v>3863</v>
      </c>
      <c r="M9" s="39">
        <v>1898</v>
      </c>
      <c r="N9" s="36">
        <v>1838</v>
      </c>
      <c r="O9" s="36">
        <v>0</v>
      </c>
      <c r="P9" s="38">
        <f t="shared" si="4"/>
        <v>5574</v>
      </c>
      <c r="Q9" s="36">
        <v>239</v>
      </c>
      <c r="R9" s="36">
        <v>36</v>
      </c>
      <c r="S9" s="36">
        <v>0</v>
      </c>
      <c r="T9" s="38">
        <f t="shared" si="5"/>
        <v>311</v>
      </c>
      <c r="U9" s="37">
        <f t="shared" si="6"/>
        <v>4011</v>
      </c>
      <c r="V9" s="41">
        <f t="shared" si="7"/>
        <v>5885</v>
      </c>
      <c r="W9" s="42">
        <f t="shared" si="8"/>
        <v>6774</v>
      </c>
      <c r="X9" s="42">
        <f t="shared" si="8"/>
        <v>9748</v>
      </c>
      <c r="Y9" s="3"/>
      <c r="Z9" s="3"/>
      <c r="AA9" s="3"/>
      <c r="AB9" s="3"/>
    </row>
    <row r="10" spans="1:28" ht="20.25">
      <c r="A10" s="43"/>
      <c r="B10" s="44" t="s">
        <v>21</v>
      </c>
      <c r="C10" s="35">
        <v>1136</v>
      </c>
      <c r="D10" s="36">
        <v>784</v>
      </c>
      <c r="E10" s="37">
        <v>0</v>
      </c>
      <c r="F10" s="38">
        <f t="shared" si="0"/>
        <v>2704</v>
      </c>
      <c r="G10" s="39">
        <v>50</v>
      </c>
      <c r="H10" s="36">
        <v>0</v>
      </c>
      <c r="I10" s="37">
        <v>0</v>
      </c>
      <c r="J10" s="40">
        <f t="shared" si="1"/>
        <v>50</v>
      </c>
      <c r="K10" s="37">
        <f t="shared" si="2"/>
        <v>1970</v>
      </c>
      <c r="L10" s="41">
        <f t="shared" si="3"/>
        <v>2754</v>
      </c>
      <c r="M10" s="45">
        <v>933</v>
      </c>
      <c r="N10" s="46">
        <v>564</v>
      </c>
      <c r="O10" s="46">
        <v>0</v>
      </c>
      <c r="P10" s="38">
        <f t="shared" si="4"/>
        <v>2061</v>
      </c>
      <c r="Q10" s="46">
        <v>0</v>
      </c>
      <c r="R10" s="46">
        <v>0</v>
      </c>
      <c r="S10" s="46">
        <v>0</v>
      </c>
      <c r="T10" s="38">
        <f t="shared" si="5"/>
        <v>0</v>
      </c>
      <c r="U10" s="37">
        <f t="shared" si="6"/>
        <v>1497</v>
      </c>
      <c r="V10" s="41">
        <f t="shared" si="7"/>
        <v>2061</v>
      </c>
      <c r="W10" s="42">
        <f t="shared" si="8"/>
        <v>3467</v>
      </c>
      <c r="X10" s="42">
        <f t="shared" si="8"/>
        <v>4815</v>
      </c>
      <c r="Y10" s="3"/>
      <c r="Z10" s="3"/>
      <c r="AA10" s="3"/>
      <c r="AB10" s="3"/>
    </row>
    <row r="11" spans="1:28" ht="20.25">
      <c r="A11" s="43"/>
      <c r="B11" s="34" t="s">
        <v>22</v>
      </c>
      <c r="C11" s="35">
        <v>700</v>
      </c>
      <c r="D11" s="36">
        <v>704</v>
      </c>
      <c r="E11" s="37">
        <v>0</v>
      </c>
      <c r="F11" s="38">
        <f t="shared" si="0"/>
        <v>2108</v>
      </c>
      <c r="G11" s="39">
        <v>77</v>
      </c>
      <c r="H11" s="36">
        <v>53</v>
      </c>
      <c r="I11" s="37">
        <v>0</v>
      </c>
      <c r="J11" s="40">
        <f t="shared" si="1"/>
        <v>183</v>
      </c>
      <c r="K11" s="37">
        <f t="shared" si="2"/>
        <v>1534</v>
      </c>
      <c r="L11" s="41">
        <f t="shared" si="3"/>
        <v>2291</v>
      </c>
      <c r="M11" s="45">
        <v>1646</v>
      </c>
      <c r="N11" s="46">
        <v>1613</v>
      </c>
      <c r="O11" s="46">
        <v>0</v>
      </c>
      <c r="P11" s="38">
        <f t="shared" si="4"/>
        <v>4872</v>
      </c>
      <c r="Q11" s="46">
        <v>90</v>
      </c>
      <c r="R11" s="46">
        <v>376</v>
      </c>
      <c r="S11" s="46">
        <v>0</v>
      </c>
      <c r="T11" s="38">
        <f t="shared" si="5"/>
        <v>842</v>
      </c>
      <c r="U11" s="37">
        <f t="shared" si="6"/>
        <v>3725</v>
      </c>
      <c r="V11" s="41">
        <f t="shared" si="7"/>
        <v>5714</v>
      </c>
      <c r="W11" s="42">
        <f t="shared" si="8"/>
        <v>5259</v>
      </c>
      <c r="X11" s="42">
        <f t="shared" si="8"/>
        <v>8005</v>
      </c>
      <c r="Y11" s="3"/>
      <c r="Z11" s="3"/>
      <c r="AA11" s="3"/>
      <c r="AB11" s="3"/>
    </row>
    <row r="12" spans="1:28" ht="20.25">
      <c r="A12" s="43"/>
      <c r="B12" s="44" t="s">
        <v>23</v>
      </c>
      <c r="C12" s="47">
        <v>0</v>
      </c>
      <c r="D12" s="48">
        <v>0</v>
      </c>
      <c r="E12" s="49">
        <v>0</v>
      </c>
      <c r="F12" s="38">
        <f t="shared" si="0"/>
        <v>0</v>
      </c>
      <c r="G12" s="50">
        <v>0</v>
      </c>
      <c r="H12" s="48">
        <v>0</v>
      </c>
      <c r="I12" s="49">
        <v>0</v>
      </c>
      <c r="J12" s="38">
        <f t="shared" si="1"/>
        <v>0</v>
      </c>
      <c r="K12" s="37">
        <f t="shared" si="2"/>
        <v>0</v>
      </c>
      <c r="L12" s="41">
        <f t="shared" si="3"/>
        <v>0</v>
      </c>
      <c r="M12" s="51">
        <v>0</v>
      </c>
      <c r="N12" s="52">
        <v>0</v>
      </c>
      <c r="O12" s="52">
        <v>0</v>
      </c>
      <c r="P12" s="53">
        <f t="shared" si="4"/>
        <v>0</v>
      </c>
      <c r="Q12" s="52">
        <v>0</v>
      </c>
      <c r="R12" s="52">
        <v>0</v>
      </c>
      <c r="S12" s="52">
        <v>0</v>
      </c>
      <c r="T12" s="53">
        <f t="shared" si="5"/>
        <v>0</v>
      </c>
      <c r="U12" s="49">
        <f t="shared" si="6"/>
        <v>0</v>
      </c>
      <c r="V12" s="54">
        <f t="shared" si="7"/>
        <v>0</v>
      </c>
      <c r="W12" s="55">
        <f t="shared" si="8"/>
        <v>0</v>
      </c>
      <c r="X12" s="55">
        <f t="shared" si="8"/>
        <v>0</v>
      </c>
      <c r="Y12" s="3"/>
      <c r="Z12" s="3"/>
      <c r="AA12" s="3"/>
      <c r="AB12" s="3"/>
    </row>
    <row r="13" spans="1:28" ht="20.25">
      <c r="A13" s="43"/>
      <c r="B13" s="44" t="s">
        <v>24</v>
      </c>
      <c r="C13" s="56">
        <v>937</v>
      </c>
      <c r="D13" s="57">
        <v>1707</v>
      </c>
      <c r="E13" s="58">
        <v>51</v>
      </c>
      <c r="F13" s="59">
        <f t="shared" si="0"/>
        <v>4465.75</v>
      </c>
      <c r="G13" s="60">
        <v>75</v>
      </c>
      <c r="H13" s="60">
        <v>33</v>
      </c>
      <c r="I13" s="60">
        <v>0</v>
      </c>
      <c r="J13" s="59">
        <f t="shared" si="1"/>
        <v>141</v>
      </c>
      <c r="K13" s="61">
        <f t="shared" si="2"/>
        <v>2803</v>
      </c>
      <c r="L13" s="62">
        <f t="shared" si="3"/>
        <v>4606.75</v>
      </c>
      <c r="M13" s="63">
        <v>626</v>
      </c>
      <c r="N13" s="64">
        <v>1540</v>
      </c>
      <c r="O13" s="65">
        <v>0</v>
      </c>
      <c r="P13" s="59">
        <f t="shared" si="4"/>
        <v>3706</v>
      </c>
      <c r="Q13" s="63">
        <v>254</v>
      </c>
      <c r="R13" s="64">
        <v>92</v>
      </c>
      <c r="S13" s="65">
        <v>0</v>
      </c>
      <c r="T13" s="59">
        <f t="shared" si="5"/>
        <v>438</v>
      </c>
      <c r="U13" s="61">
        <f t="shared" si="6"/>
        <v>2512</v>
      </c>
      <c r="V13" s="62">
        <f t="shared" si="7"/>
        <v>4144</v>
      </c>
      <c r="W13" s="66">
        <f t="shared" si="8"/>
        <v>5315</v>
      </c>
      <c r="X13" s="66">
        <f t="shared" si="8"/>
        <v>8750.75</v>
      </c>
      <c r="Y13" s="3"/>
      <c r="Z13" s="3"/>
      <c r="AA13" s="3"/>
      <c r="AB13" s="3"/>
    </row>
    <row r="14" spans="1:28" ht="21" thickBot="1">
      <c r="A14" s="33"/>
      <c r="B14" s="67" t="s">
        <v>25</v>
      </c>
      <c r="C14" s="68">
        <v>941</v>
      </c>
      <c r="D14" s="69">
        <v>738</v>
      </c>
      <c r="E14" s="69">
        <v>0</v>
      </c>
      <c r="F14" s="70">
        <f t="shared" si="0"/>
        <v>2417</v>
      </c>
      <c r="G14" s="71">
        <v>411</v>
      </c>
      <c r="H14" s="71">
        <v>1117</v>
      </c>
      <c r="I14" s="71">
        <v>0</v>
      </c>
      <c r="J14" s="70">
        <f t="shared" si="1"/>
        <v>2645</v>
      </c>
      <c r="K14" s="72">
        <f t="shared" si="2"/>
        <v>3207</v>
      </c>
      <c r="L14" s="73">
        <f t="shared" si="3"/>
        <v>5062</v>
      </c>
      <c r="M14" s="74">
        <v>1199</v>
      </c>
      <c r="N14" s="69">
        <v>1730</v>
      </c>
      <c r="O14" s="69">
        <v>0</v>
      </c>
      <c r="P14" s="70">
        <f t="shared" si="4"/>
        <v>4659</v>
      </c>
      <c r="Q14" s="69">
        <v>33</v>
      </c>
      <c r="R14" s="69">
        <v>353</v>
      </c>
      <c r="S14" s="69">
        <v>0</v>
      </c>
      <c r="T14" s="70">
        <f t="shared" si="5"/>
        <v>739</v>
      </c>
      <c r="U14" s="75">
        <f t="shared" si="6"/>
        <v>3315</v>
      </c>
      <c r="V14" s="73">
        <f t="shared" si="7"/>
        <v>5398</v>
      </c>
      <c r="W14" s="76">
        <f t="shared" si="8"/>
        <v>6522</v>
      </c>
      <c r="X14" s="76">
        <f t="shared" si="8"/>
        <v>10460</v>
      </c>
      <c r="Y14" s="3"/>
      <c r="Z14" s="3"/>
      <c r="AA14" s="3"/>
      <c r="AB14" s="3"/>
    </row>
    <row r="15" spans="1:28" ht="20.25">
      <c r="A15" s="77" t="s">
        <v>26</v>
      </c>
      <c r="B15" s="24" t="s">
        <v>18</v>
      </c>
      <c r="C15" s="30">
        <v>462</v>
      </c>
      <c r="D15" s="26">
        <v>53</v>
      </c>
      <c r="E15" s="26">
        <v>0</v>
      </c>
      <c r="F15" s="27">
        <f t="shared" si="0"/>
        <v>568</v>
      </c>
      <c r="G15" s="26">
        <v>50</v>
      </c>
      <c r="H15" s="26">
        <v>50</v>
      </c>
      <c r="I15" s="26">
        <v>0</v>
      </c>
      <c r="J15" s="27">
        <f t="shared" si="1"/>
        <v>150</v>
      </c>
      <c r="K15" s="28">
        <f t="shared" si="2"/>
        <v>615</v>
      </c>
      <c r="L15" s="29">
        <f t="shared" si="3"/>
        <v>718</v>
      </c>
      <c r="M15" s="78">
        <v>833</v>
      </c>
      <c r="N15" s="79">
        <v>323</v>
      </c>
      <c r="O15" s="79">
        <v>0</v>
      </c>
      <c r="P15" s="27">
        <f t="shared" si="4"/>
        <v>1479</v>
      </c>
      <c r="Q15" s="79">
        <v>10</v>
      </c>
      <c r="R15" s="79">
        <v>0</v>
      </c>
      <c r="S15" s="79">
        <v>0</v>
      </c>
      <c r="T15" s="27">
        <f t="shared" si="5"/>
        <v>10</v>
      </c>
      <c r="U15" s="80">
        <f t="shared" si="6"/>
        <v>1166</v>
      </c>
      <c r="V15" s="29">
        <f t="shared" si="7"/>
        <v>1489</v>
      </c>
      <c r="W15" s="81">
        <f t="shared" si="8"/>
        <v>1781</v>
      </c>
      <c r="X15" s="81">
        <f t="shared" si="8"/>
        <v>2207</v>
      </c>
      <c r="Y15" s="3"/>
      <c r="Z15" s="3"/>
      <c r="AA15" s="3"/>
      <c r="AB15" s="3"/>
    </row>
    <row r="16" spans="1:28" ht="20.25">
      <c r="A16" s="82"/>
      <c r="B16" s="34" t="s">
        <v>19</v>
      </c>
      <c r="C16" s="39">
        <v>326</v>
      </c>
      <c r="D16" s="36">
        <v>263</v>
      </c>
      <c r="E16" s="37">
        <v>0</v>
      </c>
      <c r="F16" s="38">
        <f t="shared" si="0"/>
        <v>852</v>
      </c>
      <c r="G16" s="39">
        <v>666</v>
      </c>
      <c r="H16" s="36">
        <v>432</v>
      </c>
      <c r="I16" s="36">
        <v>0</v>
      </c>
      <c r="J16" s="40">
        <f t="shared" si="1"/>
        <v>1530</v>
      </c>
      <c r="K16" s="83">
        <f t="shared" si="2"/>
        <v>1687</v>
      </c>
      <c r="L16" s="41">
        <f t="shared" si="3"/>
        <v>2382</v>
      </c>
      <c r="M16" s="84">
        <v>1039</v>
      </c>
      <c r="N16" s="85">
        <v>852</v>
      </c>
      <c r="O16" s="86">
        <v>0</v>
      </c>
      <c r="P16" s="38">
        <f t="shared" si="4"/>
        <v>2743</v>
      </c>
      <c r="Q16" s="84">
        <v>0</v>
      </c>
      <c r="R16" s="85">
        <v>0</v>
      </c>
      <c r="S16" s="86">
        <v>0</v>
      </c>
      <c r="T16" s="38">
        <f t="shared" si="5"/>
        <v>0</v>
      </c>
      <c r="U16" s="87">
        <f t="shared" si="6"/>
        <v>1891</v>
      </c>
      <c r="V16" s="41">
        <f t="shared" si="7"/>
        <v>2743</v>
      </c>
      <c r="W16" s="66">
        <f t="shared" si="8"/>
        <v>3578</v>
      </c>
      <c r="X16" s="66">
        <f t="shared" si="8"/>
        <v>5125</v>
      </c>
      <c r="Y16" s="3"/>
      <c r="Z16" s="3"/>
      <c r="AA16" s="3"/>
      <c r="AB16" s="3"/>
    </row>
    <row r="17" spans="1:28" ht="20.25">
      <c r="A17" s="88"/>
      <c r="B17" s="34" t="s">
        <v>20</v>
      </c>
      <c r="C17" s="39">
        <v>1370</v>
      </c>
      <c r="D17" s="36">
        <v>702</v>
      </c>
      <c r="E17" s="37">
        <v>0</v>
      </c>
      <c r="F17" s="38">
        <f t="shared" si="0"/>
        <v>2774</v>
      </c>
      <c r="G17" s="39">
        <v>115</v>
      </c>
      <c r="H17" s="36">
        <v>69</v>
      </c>
      <c r="I17" s="36">
        <v>0</v>
      </c>
      <c r="J17" s="40">
        <f t="shared" si="1"/>
        <v>253</v>
      </c>
      <c r="K17" s="83">
        <f t="shared" si="2"/>
        <v>2256</v>
      </c>
      <c r="L17" s="41">
        <f t="shared" si="3"/>
        <v>3027</v>
      </c>
      <c r="M17" s="84">
        <v>1844</v>
      </c>
      <c r="N17" s="85">
        <v>1567</v>
      </c>
      <c r="O17" s="86">
        <v>0</v>
      </c>
      <c r="P17" s="38">
        <f t="shared" si="4"/>
        <v>4978</v>
      </c>
      <c r="Q17" s="84">
        <v>4</v>
      </c>
      <c r="R17" s="85">
        <v>4</v>
      </c>
      <c r="S17" s="86">
        <v>0</v>
      </c>
      <c r="T17" s="38">
        <f t="shared" si="5"/>
        <v>12</v>
      </c>
      <c r="U17" s="87">
        <f t="shared" si="6"/>
        <v>3419</v>
      </c>
      <c r="V17" s="41">
        <f t="shared" si="7"/>
        <v>4990</v>
      </c>
      <c r="W17" s="66">
        <f t="shared" si="8"/>
        <v>5675</v>
      </c>
      <c r="X17" s="66">
        <f t="shared" si="8"/>
        <v>8017</v>
      </c>
      <c r="Y17" s="3"/>
      <c r="Z17" s="3"/>
      <c r="AA17" s="3"/>
      <c r="AB17" s="3"/>
    </row>
    <row r="18" spans="1:28" ht="20.25">
      <c r="A18" s="88"/>
      <c r="B18" s="44" t="s">
        <v>21</v>
      </c>
      <c r="C18" s="39">
        <v>627</v>
      </c>
      <c r="D18" s="36">
        <v>345</v>
      </c>
      <c r="E18" s="37">
        <v>0</v>
      </c>
      <c r="F18" s="38">
        <f t="shared" si="0"/>
        <v>1317</v>
      </c>
      <c r="G18" s="39">
        <v>60</v>
      </c>
      <c r="H18" s="36">
        <v>0</v>
      </c>
      <c r="I18" s="36">
        <v>0</v>
      </c>
      <c r="J18" s="40">
        <f t="shared" si="1"/>
        <v>60</v>
      </c>
      <c r="K18" s="83">
        <f t="shared" si="2"/>
        <v>1032</v>
      </c>
      <c r="L18" s="41">
        <f t="shared" si="3"/>
        <v>1377</v>
      </c>
      <c r="M18" s="84">
        <v>495</v>
      </c>
      <c r="N18" s="85">
        <v>396</v>
      </c>
      <c r="O18" s="86">
        <v>0</v>
      </c>
      <c r="P18" s="38">
        <f t="shared" si="4"/>
        <v>1287</v>
      </c>
      <c r="Q18" s="84">
        <v>0</v>
      </c>
      <c r="R18" s="85">
        <v>0</v>
      </c>
      <c r="S18" s="86">
        <v>0</v>
      </c>
      <c r="T18" s="38">
        <f t="shared" si="5"/>
        <v>0</v>
      </c>
      <c r="U18" s="87">
        <f t="shared" si="6"/>
        <v>891</v>
      </c>
      <c r="V18" s="41">
        <f t="shared" si="7"/>
        <v>1287</v>
      </c>
      <c r="W18" s="66">
        <f t="shared" si="8"/>
        <v>1923</v>
      </c>
      <c r="X18" s="66">
        <f t="shared" si="8"/>
        <v>2664</v>
      </c>
      <c r="Y18" s="3"/>
      <c r="Z18" s="3"/>
      <c r="AA18" s="3"/>
      <c r="AB18" s="3"/>
    </row>
    <row r="19" spans="1:28" ht="17.45" customHeight="1">
      <c r="A19" s="88"/>
      <c r="B19" s="34" t="s">
        <v>22</v>
      </c>
      <c r="C19" s="39">
        <v>393</v>
      </c>
      <c r="D19" s="36">
        <v>450</v>
      </c>
      <c r="E19" s="37">
        <v>0</v>
      </c>
      <c r="F19" s="38">
        <f t="shared" si="0"/>
        <v>1293</v>
      </c>
      <c r="G19" s="39">
        <v>73</v>
      </c>
      <c r="H19" s="36">
        <v>17</v>
      </c>
      <c r="I19" s="36">
        <v>0</v>
      </c>
      <c r="J19" s="40">
        <f t="shared" si="1"/>
        <v>107</v>
      </c>
      <c r="K19" s="83">
        <f t="shared" si="2"/>
        <v>933</v>
      </c>
      <c r="L19" s="54">
        <f t="shared" si="3"/>
        <v>1400</v>
      </c>
      <c r="M19" s="39">
        <v>2174</v>
      </c>
      <c r="N19" s="36">
        <v>1471</v>
      </c>
      <c r="O19" s="37">
        <v>0</v>
      </c>
      <c r="P19" s="38">
        <f t="shared" si="4"/>
        <v>5116</v>
      </c>
      <c r="Q19" s="39">
        <v>278</v>
      </c>
      <c r="R19" s="36">
        <v>475</v>
      </c>
      <c r="S19" s="37">
        <v>0</v>
      </c>
      <c r="T19" s="38">
        <f t="shared" si="5"/>
        <v>1228</v>
      </c>
      <c r="U19" s="87">
        <f t="shared" si="6"/>
        <v>4398</v>
      </c>
      <c r="V19" s="41">
        <f t="shared" si="7"/>
        <v>6344</v>
      </c>
      <c r="W19" s="42">
        <f t="shared" si="8"/>
        <v>5331</v>
      </c>
      <c r="X19" s="42">
        <f t="shared" si="8"/>
        <v>7744</v>
      </c>
      <c r="Y19" s="3"/>
      <c r="Z19" s="3"/>
      <c r="AA19" s="3"/>
      <c r="AB19" s="3"/>
    </row>
    <row r="20" spans="1:28" ht="17.45" customHeight="1">
      <c r="A20" s="88"/>
      <c r="B20" s="44" t="s">
        <v>23</v>
      </c>
      <c r="C20" s="50">
        <v>0</v>
      </c>
      <c r="D20" s="48">
        <v>0</v>
      </c>
      <c r="E20" s="49">
        <v>0</v>
      </c>
      <c r="F20" s="53">
        <f t="shared" si="0"/>
        <v>0</v>
      </c>
      <c r="G20" s="50">
        <v>0</v>
      </c>
      <c r="H20" s="48">
        <v>0</v>
      </c>
      <c r="I20" s="48">
        <v>0</v>
      </c>
      <c r="J20" s="38">
        <f t="shared" si="1"/>
        <v>0</v>
      </c>
      <c r="K20" s="83">
        <f t="shared" si="2"/>
        <v>0</v>
      </c>
      <c r="L20" s="54">
        <f t="shared" si="3"/>
        <v>0</v>
      </c>
      <c r="M20" s="50">
        <v>0</v>
      </c>
      <c r="N20" s="48">
        <v>0</v>
      </c>
      <c r="O20" s="49">
        <v>0</v>
      </c>
      <c r="P20" s="38">
        <f t="shared" si="4"/>
        <v>0</v>
      </c>
      <c r="Q20" s="50">
        <v>0</v>
      </c>
      <c r="R20" s="48">
        <v>0</v>
      </c>
      <c r="S20" s="49">
        <v>0</v>
      </c>
      <c r="T20" s="38">
        <f t="shared" si="5"/>
        <v>0</v>
      </c>
      <c r="U20" s="89">
        <f t="shared" si="6"/>
        <v>0</v>
      </c>
      <c r="V20" s="41">
        <f t="shared" si="7"/>
        <v>0</v>
      </c>
      <c r="W20" s="55">
        <f t="shared" si="8"/>
        <v>0</v>
      </c>
      <c r="X20" s="55">
        <f t="shared" si="8"/>
        <v>0</v>
      </c>
      <c r="Y20" s="3"/>
      <c r="Z20" s="3"/>
      <c r="AA20" s="3"/>
      <c r="AB20" s="3"/>
    </row>
    <row r="21" spans="1:28" ht="20.25">
      <c r="A21" s="82"/>
      <c r="B21" s="34" t="s">
        <v>24</v>
      </c>
      <c r="C21" s="90">
        <v>725</v>
      </c>
      <c r="D21" s="60">
        <v>1267</v>
      </c>
      <c r="E21" s="60">
        <v>20</v>
      </c>
      <c r="F21" s="59">
        <f t="shared" si="0"/>
        <v>3304</v>
      </c>
      <c r="G21" s="60">
        <v>315</v>
      </c>
      <c r="H21" s="60">
        <v>235</v>
      </c>
      <c r="I21" s="60">
        <v>0</v>
      </c>
      <c r="J21" s="59">
        <f t="shared" si="1"/>
        <v>785</v>
      </c>
      <c r="K21" s="91">
        <f t="shared" si="2"/>
        <v>2562</v>
      </c>
      <c r="L21" s="62">
        <f t="shared" si="3"/>
        <v>4089</v>
      </c>
      <c r="M21" s="90">
        <v>774</v>
      </c>
      <c r="N21" s="60">
        <v>1495</v>
      </c>
      <c r="O21" s="60">
        <v>0</v>
      </c>
      <c r="P21" s="59">
        <f t="shared" si="4"/>
        <v>3764</v>
      </c>
      <c r="Q21" s="60">
        <v>196</v>
      </c>
      <c r="R21" s="60">
        <v>102</v>
      </c>
      <c r="S21" s="60">
        <v>0</v>
      </c>
      <c r="T21" s="59">
        <f t="shared" si="5"/>
        <v>400</v>
      </c>
      <c r="U21" s="61">
        <f t="shared" si="6"/>
        <v>2567</v>
      </c>
      <c r="V21" s="62">
        <f t="shared" si="7"/>
        <v>4164</v>
      </c>
      <c r="W21" s="66">
        <f t="shared" si="8"/>
        <v>5129</v>
      </c>
      <c r="X21" s="66">
        <f t="shared" si="8"/>
        <v>8253</v>
      </c>
      <c r="Y21" s="3"/>
      <c r="Z21" s="3"/>
      <c r="AA21" s="3"/>
      <c r="AB21" s="3"/>
    </row>
    <row r="22" spans="1:28" ht="21" thickBot="1">
      <c r="A22" s="92"/>
      <c r="B22" s="67" t="s">
        <v>25</v>
      </c>
      <c r="C22" s="74">
        <v>733</v>
      </c>
      <c r="D22" s="69">
        <v>876</v>
      </c>
      <c r="E22" s="69">
        <v>0</v>
      </c>
      <c r="F22" s="59">
        <f t="shared" si="0"/>
        <v>2485</v>
      </c>
      <c r="G22" s="69">
        <v>800</v>
      </c>
      <c r="H22" s="69">
        <v>1071</v>
      </c>
      <c r="I22" s="69">
        <v>0</v>
      </c>
      <c r="J22" s="59">
        <f t="shared" si="1"/>
        <v>2942</v>
      </c>
      <c r="K22" s="93">
        <f t="shared" si="2"/>
        <v>3480</v>
      </c>
      <c r="L22" s="62">
        <f t="shared" si="3"/>
        <v>5427</v>
      </c>
      <c r="M22" s="94">
        <v>1450</v>
      </c>
      <c r="N22" s="95">
        <v>1760</v>
      </c>
      <c r="O22" s="95">
        <v>0</v>
      </c>
      <c r="P22" s="59">
        <f t="shared" si="4"/>
        <v>4970</v>
      </c>
      <c r="Q22" s="95">
        <v>52</v>
      </c>
      <c r="R22" s="95">
        <v>141</v>
      </c>
      <c r="S22" s="95">
        <v>0</v>
      </c>
      <c r="T22" s="59">
        <f t="shared" si="5"/>
        <v>334</v>
      </c>
      <c r="U22" s="61">
        <f t="shared" si="6"/>
        <v>3403</v>
      </c>
      <c r="V22" s="62">
        <f t="shared" si="7"/>
        <v>5304</v>
      </c>
      <c r="W22" s="66">
        <f t="shared" si="8"/>
        <v>6883</v>
      </c>
      <c r="X22" s="66">
        <f t="shared" si="8"/>
        <v>10731</v>
      </c>
      <c r="Y22" s="3"/>
      <c r="Z22" s="3"/>
      <c r="AA22" s="3"/>
      <c r="AB22" s="3"/>
    </row>
    <row r="23" spans="1:28" ht="20.25">
      <c r="A23" s="96" t="s">
        <v>27</v>
      </c>
      <c r="B23" s="24" t="s">
        <v>18</v>
      </c>
      <c r="C23" s="30">
        <v>620</v>
      </c>
      <c r="D23" s="26">
        <v>207</v>
      </c>
      <c r="E23" s="80">
        <v>0</v>
      </c>
      <c r="F23" s="27">
        <f t="shared" si="0"/>
        <v>1034</v>
      </c>
      <c r="G23" s="30">
        <v>150</v>
      </c>
      <c r="H23" s="26">
        <v>107</v>
      </c>
      <c r="I23" s="26">
        <v>0</v>
      </c>
      <c r="J23" s="27">
        <f t="shared" si="1"/>
        <v>364</v>
      </c>
      <c r="K23" s="97">
        <f t="shared" si="2"/>
        <v>1084</v>
      </c>
      <c r="L23" s="98">
        <f t="shared" si="3"/>
        <v>1398</v>
      </c>
      <c r="M23" s="30">
        <v>1014</v>
      </c>
      <c r="N23" s="26">
        <v>395</v>
      </c>
      <c r="O23" s="26">
        <v>0</v>
      </c>
      <c r="P23" s="27">
        <f t="shared" si="4"/>
        <v>1804</v>
      </c>
      <c r="Q23" s="26">
        <v>0</v>
      </c>
      <c r="R23" s="26">
        <v>0</v>
      </c>
      <c r="S23" s="26">
        <v>0</v>
      </c>
      <c r="T23" s="27">
        <f t="shared" si="5"/>
        <v>0</v>
      </c>
      <c r="U23" s="80">
        <f t="shared" si="6"/>
        <v>1409</v>
      </c>
      <c r="V23" s="29">
        <f t="shared" si="7"/>
        <v>1804</v>
      </c>
      <c r="W23" s="32">
        <f t="shared" si="8"/>
        <v>2493</v>
      </c>
      <c r="X23" s="32">
        <f t="shared" si="8"/>
        <v>3202</v>
      </c>
      <c r="Y23" s="3"/>
      <c r="Z23" s="3"/>
      <c r="AA23" s="3"/>
      <c r="AB23" s="3"/>
    </row>
    <row r="24" spans="1:28" ht="20.25">
      <c r="A24" s="82"/>
      <c r="B24" s="34" t="s">
        <v>19</v>
      </c>
      <c r="C24" s="39">
        <v>300</v>
      </c>
      <c r="D24" s="36">
        <v>148</v>
      </c>
      <c r="E24" s="36">
        <v>0</v>
      </c>
      <c r="F24" s="38">
        <f t="shared" si="0"/>
        <v>596</v>
      </c>
      <c r="G24" s="36">
        <v>911</v>
      </c>
      <c r="H24" s="36">
        <v>396</v>
      </c>
      <c r="I24" s="36">
        <v>0</v>
      </c>
      <c r="J24" s="40">
        <f t="shared" si="1"/>
        <v>1703</v>
      </c>
      <c r="K24" s="83">
        <f t="shared" si="2"/>
        <v>1755</v>
      </c>
      <c r="L24" s="99">
        <f t="shared" si="3"/>
        <v>2299</v>
      </c>
      <c r="M24" s="39">
        <v>1158</v>
      </c>
      <c r="N24" s="36">
        <v>929</v>
      </c>
      <c r="O24" s="37">
        <v>0</v>
      </c>
      <c r="P24" s="38">
        <f t="shared" si="4"/>
        <v>3016</v>
      </c>
      <c r="Q24" s="39">
        <v>0</v>
      </c>
      <c r="R24" s="36">
        <v>0</v>
      </c>
      <c r="S24" s="37">
        <v>0</v>
      </c>
      <c r="T24" s="38">
        <f t="shared" si="5"/>
        <v>0</v>
      </c>
      <c r="U24" s="87">
        <f t="shared" si="6"/>
        <v>2087</v>
      </c>
      <c r="V24" s="41">
        <f t="shared" si="7"/>
        <v>3016</v>
      </c>
      <c r="W24" s="42">
        <f t="shared" si="8"/>
        <v>3842</v>
      </c>
      <c r="X24" s="42">
        <f t="shared" si="8"/>
        <v>5315</v>
      </c>
      <c r="Y24" s="3"/>
      <c r="Z24" s="3"/>
      <c r="AA24" s="3"/>
      <c r="AB24" s="3"/>
    </row>
    <row r="25" spans="1:28" ht="20.25">
      <c r="A25" s="88"/>
      <c r="B25" s="34" t="s">
        <v>20</v>
      </c>
      <c r="C25" s="39">
        <v>1650</v>
      </c>
      <c r="D25" s="36">
        <v>1180</v>
      </c>
      <c r="E25" s="36">
        <v>0</v>
      </c>
      <c r="F25" s="38">
        <f t="shared" si="0"/>
        <v>4010</v>
      </c>
      <c r="G25" s="36">
        <v>270</v>
      </c>
      <c r="H25" s="36">
        <v>42</v>
      </c>
      <c r="I25" s="36">
        <v>0</v>
      </c>
      <c r="J25" s="40">
        <f t="shared" si="1"/>
        <v>354</v>
      </c>
      <c r="K25" s="83">
        <f t="shared" si="2"/>
        <v>3142</v>
      </c>
      <c r="L25" s="41">
        <f t="shared" si="3"/>
        <v>4364</v>
      </c>
      <c r="M25" s="39">
        <v>2375</v>
      </c>
      <c r="N25" s="36">
        <v>1845</v>
      </c>
      <c r="O25" s="37">
        <v>0</v>
      </c>
      <c r="P25" s="38">
        <f t="shared" si="4"/>
        <v>6065</v>
      </c>
      <c r="Q25" s="39">
        <v>0</v>
      </c>
      <c r="R25" s="36">
        <v>4</v>
      </c>
      <c r="S25" s="37">
        <v>0</v>
      </c>
      <c r="T25" s="38">
        <f t="shared" si="5"/>
        <v>8</v>
      </c>
      <c r="U25" s="87">
        <f t="shared" si="6"/>
        <v>4224</v>
      </c>
      <c r="V25" s="41">
        <f t="shared" si="7"/>
        <v>6073</v>
      </c>
      <c r="W25" s="42">
        <f t="shared" si="8"/>
        <v>7366</v>
      </c>
      <c r="X25" s="42">
        <f t="shared" si="8"/>
        <v>10437</v>
      </c>
      <c r="Y25" s="3"/>
      <c r="Z25" s="3"/>
      <c r="AA25" s="3"/>
      <c r="AB25" s="3"/>
    </row>
    <row r="26" spans="1:28" ht="20.25">
      <c r="A26" s="88"/>
      <c r="B26" s="44" t="s">
        <v>21</v>
      </c>
      <c r="C26" s="39">
        <v>797</v>
      </c>
      <c r="D26" s="36">
        <v>342</v>
      </c>
      <c r="E26" s="36">
        <v>0</v>
      </c>
      <c r="F26" s="38">
        <f t="shared" si="0"/>
        <v>1481</v>
      </c>
      <c r="G26" s="36">
        <v>398</v>
      </c>
      <c r="H26" s="36">
        <v>173</v>
      </c>
      <c r="I26" s="36">
        <v>0</v>
      </c>
      <c r="J26" s="40">
        <f t="shared" si="1"/>
        <v>744</v>
      </c>
      <c r="K26" s="83">
        <f t="shared" si="2"/>
        <v>1710</v>
      </c>
      <c r="L26" s="41">
        <f t="shared" si="3"/>
        <v>2225</v>
      </c>
      <c r="M26" s="39">
        <v>948</v>
      </c>
      <c r="N26" s="36">
        <v>1287</v>
      </c>
      <c r="O26" s="37">
        <v>0</v>
      </c>
      <c r="P26" s="38">
        <f t="shared" si="4"/>
        <v>3522</v>
      </c>
      <c r="Q26" s="39">
        <v>159</v>
      </c>
      <c r="R26" s="36">
        <v>0</v>
      </c>
      <c r="S26" s="37">
        <v>0</v>
      </c>
      <c r="T26" s="38">
        <f t="shared" si="5"/>
        <v>159</v>
      </c>
      <c r="U26" s="87">
        <f t="shared" si="6"/>
        <v>2394</v>
      </c>
      <c r="V26" s="41">
        <f t="shared" si="7"/>
        <v>3681</v>
      </c>
      <c r="W26" s="42">
        <f t="shared" si="8"/>
        <v>4104</v>
      </c>
      <c r="X26" s="42">
        <f t="shared" si="8"/>
        <v>5906</v>
      </c>
      <c r="Y26" s="3"/>
      <c r="Z26" s="3"/>
      <c r="AA26" s="3"/>
      <c r="AB26" s="3"/>
    </row>
    <row r="27" spans="1:28" ht="20.25">
      <c r="A27" s="88"/>
      <c r="B27" s="100" t="s">
        <v>22</v>
      </c>
      <c r="C27" s="39">
        <v>320</v>
      </c>
      <c r="D27" s="36">
        <v>458</v>
      </c>
      <c r="E27" s="36">
        <v>0</v>
      </c>
      <c r="F27" s="38">
        <f t="shared" si="0"/>
        <v>1236</v>
      </c>
      <c r="G27" s="36">
        <v>384</v>
      </c>
      <c r="H27" s="36">
        <v>65</v>
      </c>
      <c r="I27" s="36">
        <v>0</v>
      </c>
      <c r="J27" s="40">
        <f t="shared" si="1"/>
        <v>514</v>
      </c>
      <c r="K27" s="83">
        <f t="shared" si="2"/>
        <v>1227</v>
      </c>
      <c r="L27" s="41">
        <f t="shared" si="3"/>
        <v>1750</v>
      </c>
      <c r="M27" s="39">
        <v>1697</v>
      </c>
      <c r="N27" s="36">
        <v>1020</v>
      </c>
      <c r="O27" s="37">
        <v>0</v>
      </c>
      <c r="P27" s="38">
        <f t="shared" si="4"/>
        <v>3737</v>
      </c>
      <c r="Q27" s="36">
        <v>86</v>
      </c>
      <c r="R27" s="36">
        <v>314</v>
      </c>
      <c r="S27" s="36">
        <v>0</v>
      </c>
      <c r="T27" s="38">
        <f>SUM((R27*2)+(S27*2.25)+Q27)</f>
        <v>714</v>
      </c>
      <c r="U27" s="37">
        <f t="shared" si="6"/>
        <v>3117</v>
      </c>
      <c r="V27" s="41">
        <f t="shared" si="7"/>
        <v>4451</v>
      </c>
      <c r="W27" s="42">
        <f t="shared" ref="W27:X48" si="9">K27+U27</f>
        <v>4344</v>
      </c>
      <c r="X27" s="42">
        <f t="shared" si="9"/>
        <v>6201</v>
      </c>
      <c r="Y27" s="3"/>
      <c r="Z27" s="3"/>
      <c r="AA27" s="3"/>
      <c r="AB27" s="3"/>
    </row>
    <row r="28" spans="1:28" ht="20.25">
      <c r="A28" s="88"/>
      <c r="B28" s="101" t="s">
        <v>23</v>
      </c>
      <c r="C28" s="50">
        <v>0</v>
      </c>
      <c r="D28" s="48">
        <v>0</v>
      </c>
      <c r="E28" s="48">
        <v>0</v>
      </c>
      <c r="F28" s="53">
        <f t="shared" si="0"/>
        <v>0</v>
      </c>
      <c r="G28" s="48">
        <v>0</v>
      </c>
      <c r="H28" s="36">
        <v>0</v>
      </c>
      <c r="I28" s="36">
        <v>0</v>
      </c>
      <c r="J28" s="38">
        <f t="shared" si="1"/>
        <v>0</v>
      </c>
      <c r="K28" s="83">
        <f t="shared" si="2"/>
        <v>0</v>
      </c>
      <c r="L28" s="41">
        <f t="shared" si="3"/>
        <v>0</v>
      </c>
      <c r="M28" s="50">
        <v>0</v>
      </c>
      <c r="N28" s="48">
        <v>0</v>
      </c>
      <c r="O28" s="49">
        <v>0</v>
      </c>
      <c r="P28" s="38">
        <f t="shared" si="4"/>
        <v>0</v>
      </c>
      <c r="Q28" s="36">
        <v>0</v>
      </c>
      <c r="R28" s="36">
        <v>0</v>
      </c>
      <c r="S28" s="36">
        <v>0</v>
      </c>
      <c r="T28" s="38">
        <f>SUM((R28*2)+(S28*2.25)+Q28)</f>
        <v>0</v>
      </c>
      <c r="U28" s="37">
        <f t="shared" si="6"/>
        <v>0</v>
      </c>
      <c r="V28" s="41">
        <f t="shared" si="7"/>
        <v>0</v>
      </c>
      <c r="W28" s="55">
        <f t="shared" si="9"/>
        <v>0</v>
      </c>
      <c r="X28" s="55">
        <f t="shared" si="9"/>
        <v>0</v>
      </c>
      <c r="Y28" s="3"/>
      <c r="Z28" s="3"/>
      <c r="AA28" s="3"/>
      <c r="AB28" s="3"/>
    </row>
    <row r="29" spans="1:28" ht="20.25">
      <c r="A29" s="82"/>
      <c r="B29" s="34" t="s">
        <v>24</v>
      </c>
      <c r="C29" s="90">
        <v>667</v>
      </c>
      <c r="D29" s="60">
        <v>1263</v>
      </c>
      <c r="E29" s="60">
        <v>12</v>
      </c>
      <c r="F29" s="59">
        <f t="shared" si="0"/>
        <v>3220</v>
      </c>
      <c r="G29" s="60">
        <v>270</v>
      </c>
      <c r="H29" s="60">
        <v>74</v>
      </c>
      <c r="I29" s="60">
        <v>0</v>
      </c>
      <c r="J29" s="59">
        <f t="shared" si="1"/>
        <v>418</v>
      </c>
      <c r="K29" s="91">
        <f t="shared" si="2"/>
        <v>2286</v>
      </c>
      <c r="L29" s="62">
        <f t="shared" si="3"/>
        <v>3638</v>
      </c>
      <c r="M29" s="90">
        <v>718</v>
      </c>
      <c r="N29" s="60">
        <v>1308</v>
      </c>
      <c r="O29" s="60">
        <v>0</v>
      </c>
      <c r="P29" s="59">
        <f t="shared" si="4"/>
        <v>3334</v>
      </c>
      <c r="Q29" s="60">
        <v>170</v>
      </c>
      <c r="R29" s="60">
        <v>134</v>
      </c>
      <c r="S29" s="60">
        <v>0</v>
      </c>
      <c r="T29" s="59">
        <f t="shared" si="5"/>
        <v>438</v>
      </c>
      <c r="U29" s="61">
        <f t="shared" si="6"/>
        <v>2330</v>
      </c>
      <c r="V29" s="62">
        <f t="shared" si="7"/>
        <v>3772</v>
      </c>
      <c r="W29" s="66">
        <f t="shared" si="9"/>
        <v>4616</v>
      </c>
      <c r="X29" s="66">
        <f t="shared" si="9"/>
        <v>7410</v>
      </c>
      <c r="Y29" s="3"/>
      <c r="Z29" s="3"/>
      <c r="AA29" s="3"/>
      <c r="AB29" s="3"/>
    </row>
    <row r="30" spans="1:28" ht="21" thickBot="1">
      <c r="A30" s="82"/>
      <c r="B30" s="67" t="s">
        <v>25</v>
      </c>
      <c r="C30" s="102">
        <v>1072</v>
      </c>
      <c r="D30" s="71">
        <v>874</v>
      </c>
      <c r="E30" s="71">
        <v>0</v>
      </c>
      <c r="F30" s="103">
        <f t="shared" si="0"/>
        <v>2820</v>
      </c>
      <c r="G30" s="71">
        <v>797</v>
      </c>
      <c r="H30" s="71">
        <v>1650</v>
      </c>
      <c r="I30" s="71">
        <v>0</v>
      </c>
      <c r="J30" s="103">
        <f t="shared" si="1"/>
        <v>4097</v>
      </c>
      <c r="K30" s="93">
        <f t="shared" si="2"/>
        <v>4393</v>
      </c>
      <c r="L30" s="62">
        <f t="shared" si="3"/>
        <v>6917</v>
      </c>
      <c r="M30" s="94">
        <v>1638</v>
      </c>
      <c r="N30" s="95">
        <v>2012</v>
      </c>
      <c r="O30" s="95">
        <v>0</v>
      </c>
      <c r="P30" s="59">
        <f t="shared" si="4"/>
        <v>5662</v>
      </c>
      <c r="Q30" s="95">
        <v>126</v>
      </c>
      <c r="R30" s="95">
        <v>193</v>
      </c>
      <c r="S30" s="95">
        <v>0</v>
      </c>
      <c r="T30" s="59">
        <f t="shared" si="5"/>
        <v>512</v>
      </c>
      <c r="U30" s="61">
        <f t="shared" si="6"/>
        <v>3969</v>
      </c>
      <c r="V30" s="62">
        <f t="shared" si="7"/>
        <v>6174</v>
      </c>
      <c r="W30" s="66">
        <f t="shared" si="9"/>
        <v>8362</v>
      </c>
      <c r="X30" s="66">
        <f t="shared" si="9"/>
        <v>13091</v>
      </c>
      <c r="Y30" s="3"/>
      <c r="Z30" s="3"/>
      <c r="AA30" s="3"/>
      <c r="AB30" s="3"/>
    </row>
    <row r="31" spans="1:28" ht="20.25">
      <c r="A31" s="77" t="s">
        <v>28</v>
      </c>
      <c r="B31" s="24" t="s">
        <v>18</v>
      </c>
      <c r="C31" s="104">
        <f>336+6</f>
        <v>342</v>
      </c>
      <c r="D31" s="105">
        <f>55+3</f>
        <v>58</v>
      </c>
      <c r="E31" s="105">
        <v>0</v>
      </c>
      <c r="F31" s="106">
        <f t="shared" si="0"/>
        <v>458</v>
      </c>
      <c r="G31" s="105">
        <v>0</v>
      </c>
      <c r="H31" s="105">
        <v>25</v>
      </c>
      <c r="I31" s="105">
        <v>0</v>
      </c>
      <c r="J31" s="107">
        <f t="shared" si="1"/>
        <v>50</v>
      </c>
      <c r="K31" s="108">
        <f t="shared" si="2"/>
        <v>425</v>
      </c>
      <c r="L31" s="98">
        <f t="shared" si="3"/>
        <v>508</v>
      </c>
      <c r="M31" s="30">
        <f>447+8</f>
        <v>455</v>
      </c>
      <c r="N31" s="26">
        <f>139+18</f>
        <v>157</v>
      </c>
      <c r="O31" s="26">
        <v>0</v>
      </c>
      <c r="P31" s="27">
        <f t="shared" si="4"/>
        <v>769</v>
      </c>
      <c r="Q31" s="26">
        <v>0</v>
      </c>
      <c r="R31" s="26">
        <v>0</v>
      </c>
      <c r="S31" s="26">
        <v>0</v>
      </c>
      <c r="T31" s="27">
        <f t="shared" si="5"/>
        <v>0</v>
      </c>
      <c r="U31" s="109">
        <f t="shared" si="6"/>
        <v>612</v>
      </c>
      <c r="V31" s="29">
        <f t="shared" si="7"/>
        <v>769</v>
      </c>
      <c r="W31" s="110">
        <f t="shared" si="9"/>
        <v>1037</v>
      </c>
      <c r="X31" s="32">
        <f t="shared" si="9"/>
        <v>1277</v>
      </c>
      <c r="Y31" s="3"/>
      <c r="Z31" s="3"/>
      <c r="AA31" s="3"/>
      <c r="AB31" s="3"/>
    </row>
    <row r="32" spans="1:28" ht="20.25">
      <c r="A32" s="82"/>
      <c r="B32" s="34" t="s">
        <v>19</v>
      </c>
      <c r="C32" s="39">
        <v>155</v>
      </c>
      <c r="D32" s="36">
        <v>64</v>
      </c>
      <c r="E32" s="36">
        <v>0</v>
      </c>
      <c r="F32" s="38">
        <f t="shared" si="0"/>
        <v>283</v>
      </c>
      <c r="G32" s="36">
        <v>1399</v>
      </c>
      <c r="H32" s="36">
        <v>1119</v>
      </c>
      <c r="I32" s="36">
        <v>0</v>
      </c>
      <c r="J32" s="40">
        <f t="shared" si="1"/>
        <v>3637</v>
      </c>
      <c r="K32" s="37">
        <f t="shared" si="2"/>
        <v>2737</v>
      </c>
      <c r="L32" s="41">
        <f t="shared" si="3"/>
        <v>3920</v>
      </c>
      <c r="M32" s="39">
        <v>1287</v>
      </c>
      <c r="N32" s="36">
        <v>853</v>
      </c>
      <c r="O32" s="37">
        <v>0</v>
      </c>
      <c r="P32" s="38">
        <f t="shared" si="4"/>
        <v>2993</v>
      </c>
      <c r="Q32" s="39">
        <v>0</v>
      </c>
      <c r="R32" s="36">
        <v>2</v>
      </c>
      <c r="S32" s="37">
        <v>0</v>
      </c>
      <c r="T32" s="38">
        <f t="shared" si="5"/>
        <v>4</v>
      </c>
      <c r="U32" s="111">
        <f t="shared" si="6"/>
        <v>2142</v>
      </c>
      <c r="V32" s="41">
        <f t="shared" si="7"/>
        <v>2997</v>
      </c>
      <c r="W32" s="112">
        <f t="shared" si="9"/>
        <v>4879</v>
      </c>
      <c r="X32" s="42">
        <f t="shared" si="9"/>
        <v>6917</v>
      </c>
      <c r="Y32" s="3"/>
      <c r="Z32" s="3"/>
      <c r="AA32" s="3"/>
      <c r="AB32" s="3"/>
    </row>
    <row r="33" spans="1:28" ht="20.25">
      <c r="A33" s="88"/>
      <c r="B33" s="34" t="s">
        <v>20</v>
      </c>
      <c r="C33" s="39">
        <v>1111</v>
      </c>
      <c r="D33" s="36">
        <v>832</v>
      </c>
      <c r="E33" s="36">
        <v>0</v>
      </c>
      <c r="F33" s="38">
        <f t="shared" si="0"/>
        <v>2775</v>
      </c>
      <c r="G33" s="36">
        <v>666</v>
      </c>
      <c r="H33" s="36">
        <v>175</v>
      </c>
      <c r="I33" s="36">
        <v>0</v>
      </c>
      <c r="J33" s="40">
        <f t="shared" si="1"/>
        <v>1016</v>
      </c>
      <c r="K33" s="37">
        <f t="shared" si="2"/>
        <v>2784</v>
      </c>
      <c r="L33" s="41">
        <f t="shared" si="3"/>
        <v>3791</v>
      </c>
      <c r="M33" s="39">
        <v>1658</v>
      </c>
      <c r="N33" s="36">
        <v>1354</v>
      </c>
      <c r="O33" s="37">
        <v>0</v>
      </c>
      <c r="P33" s="38">
        <f t="shared" si="4"/>
        <v>4366</v>
      </c>
      <c r="Q33" s="39">
        <v>38</v>
      </c>
      <c r="R33" s="36">
        <v>7</v>
      </c>
      <c r="S33" s="37">
        <v>0</v>
      </c>
      <c r="T33" s="38">
        <f t="shared" si="5"/>
        <v>52</v>
      </c>
      <c r="U33" s="111">
        <f t="shared" si="6"/>
        <v>3057</v>
      </c>
      <c r="V33" s="41">
        <f t="shared" si="7"/>
        <v>4418</v>
      </c>
      <c r="W33" s="112">
        <f t="shared" si="9"/>
        <v>5841</v>
      </c>
      <c r="X33" s="42">
        <f t="shared" si="9"/>
        <v>8209</v>
      </c>
      <c r="Y33" s="3"/>
      <c r="Z33" s="3"/>
      <c r="AA33" s="3"/>
      <c r="AB33" s="3"/>
    </row>
    <row r="34" spans="1:28" ht="20.25">
      <c r="A34" s="88"/>
      <c r="B34" s="44" t="s">
        <v>21</v>
      </c>
      <c r="C34" s="39">
        <f>1425+168</f>
        <v>1593</v>
      </c>
      <c r="D34" s="36">
        <f>842+86</f>
        <v>928</v>
      </c>
      <c r="E34" s="36">
        <v>0</v>
      </c>
      <c r="F34" s="38">
        <f t="shared" si="0"/>
        <v>3449</v>
      </c>
      <c r="G34" s="36">
        <v>200</v>
      </c>
      <c r="H34" s="36">
        <v>40</v>
      </c>
      <c r="I34" s="36">
        <v>0</v>
      </c>
      <c r="J34" s="40">
        <f t="shared" si="1"/>
        <v>280</v>
      </c>
      <c r="K34" s="37">
        <f t="shared" si="2"/>
        <v>2761</v>
      </c>
      <c r="L34" s="41">
        <f t="shared" si="3"/>
        <v>3729</v>
      </c>
      <c r="M34" s="39">
        <f>1321+189</f>
        <v>1510</v>
      </c>
      <c r="N34" s="36">
        <f>1511+61</f>
        <v>1572</v>
      </c>
      <c r="O34" s="37">
        <v>0</v>
      </c>
      <c r="P34" s="38">
        <f t="shared" si="4"/>
        <v>4654</v>
      </c>
      <c r="Q34" s="39">
        <v>239</v>
      </c>
      <c r="R34" s="36">
        <v>168</v>
      </c>
      <c r="S34" s="37">
        <v>0</v>
      </c>
      <c r="T34" s="38">
        <f t="shared" si="5"/>
        <v>575</v>
      </c>
      <c r="U34" s="111">
        <f t="shared" si="6"/>
        <v>3489</v>
      </c>
      <c r="V34" s="41">
        <f t="shared" si="7"/>
        <v>5229</v>
      </c>
      <c r="W34" s="112">
        <f t="shared" si="9"/>
        <v>6250</v>
      </c>
      <c r="X34" s="42">
        <f t="shared" si="9"/>
        <v>8958</v>
      </c>
      <c r="Y34" s="3"/>
      <c r="Z34" s="3"/>
      <c r="AA34" s="3"/>
      <c r="AB34" s="3"/>
    </row>
    <row r="35" spans="1:28" ht="20.25">
      <c r="A35" s="88"/>
      <c r="B35" s="34" t="s">
        <v>22</v>
      </c>
      <c r="C35" s="39">
        <v>374</v>
      </c>
      <c r="D35" s="36">
        <v>628</v>
      </c>
      <c r="E35" s="36">
        <v>0</v>
      </c>
      <c r="F35" s="38">
        <f t="shared" si="0"/>
        <v>1630</v>
      </c>
      <c r="G35" s="36">
        <v>640</v>
      </c>
      <c r="H35" s="36">
        <v>35</v>
      </c>
      <c r="I35" s="36">
        <v>0</v>
      </c>
      <c r="J35" s="40">
        <f t="shared" si="1"/>
        <v>710</v>
      </c>
      <c r="K35" s="37">
        <f t="shared" si="2"/>
        <v>1677</v>
      </c>
      <c r="L35" s="41">
        <f t="shared" si="3"/>
        <v>2340</v>
      </c>
      <c r="M35" s="39">
        <v>1776</v>
      </c>
      <c r="N35" s="36">
        <v>816</v>
      </c>
      <c r="O35" s="37">
        <v>0</v>
      </c>
      <c r="P35" s="38">
        <f t="shared" si="4"/>
        <v>3408</v>
      </c>
      <c r="Q35" s="39">
        <v>39</v>
      </c>
      <c r="R35" s="36">
        <v>42</v>
      </c>
      <c r="S35" s="37">
        <v>0</v>
      </c>
      <c r="T35" s="38">
        <f t="shared" si="5"/>
        <v>123</v>
      </c>
      <c r="U35" s="111">
        <f t="shared" si="6"/>
        <v>2673</v>
      </c>
      <c r="V35" s="41">
        <f t="shared" si="7"/>
        <v>3531</v>
      </c>
      <c r="W35" s="112">
        <f t="shared" si="9"/>
        <v>4350</v>
      </c>
      <c r="X35" s="42">
        <f t="shared" si="9"/>
        <v>5871</v>
      </c>
      <c r="Y35" s="3"/>
      <c r="Z35" s="3"/>
      <c r="AA35" s="3"/>
      <c r="AB35" s="3"/>
    </row>
    <row r="36" spans="1:28" ht="20.25">
      <c r="A36" s="88"/>
      <c r="B36" s="44" t="s">
        <v>23</v>
      </c>
      <c r="C36" s="50">
        <v>0</v>
      </c>
      <c r="D36" s="48">
        <v>0</v>
      </c>
      <c r="E36" s="48">
        <v>0</v>
      </c>
      <c r="F36" s="53">
        <f t="shared" si="0"/>
        <v>0</v>
      </c>
      <c r="G36" s="48">
        <v>0</v>
      </c>
      <c r="H36" s="48">
        <v>0</v>
      </c>
      <c r="I36" s="48">
        <v>0</v>
      </c>
      <c r="J36" s="38">
        <f t="shared" si="1"/>
        <v>0</v>
      </c>
      <c r="K36" s="37">
        <f t="shared" si="2"/>
        <v>0</v>
      </c>
      <c r="L36" s="41">
        <f t="shared" si="3"/>
        <v>0</v>
      </c>
      <c r="M36" s="50">
        <v>0</v>
      </c>
      <c r="N36" s="48">
        <v>0</v>
      </c>
      <c r="O36" s="49">
        <v>0</v>
      </c>
      <c r="P36" s="38">
        <f t="shared" si="4"/>
        <v>0</v>
      </c>
      <c r="Q36" s="36">
        <v>0</v>
      </c>
      <c r="R36" s="36">
        <v>0</v>
      </c>
      <c r="S36" s="36">
        <v>0</v>
      </c>
      <c r="T36" s="38">
        <f t="shared" si="5"/>
        <v>0</v>
      </c>
      <c r="U36" s="111">
        <f t="shared" si="6"/>
        <v>0</v>
      </c>
      <c r="V36" s="41">
        <f t="shared" si="7"/>
        <v>0</v>
      </c>
      <c r="W36" s="112">
        <f t="shared" si="9"/>
        <v>0</v>
      </c>
      <c r="X36" s="42">
        <f t="shared" si="9"/>
        <v>0</v>
      </c>
      <c r="Y36" s="3"/>
      <c r="Z36" s="3"/>
      <c r="AA36" s="3"/>
      <c r="AB36" s="3"/>
    </row>
    <row r="37" spans="1:28" ht="20.25">
      <c r="A37" s="82"/>
      <c r="B37" s="34" t="s">
        <v>24</v>
      </c>
      <c r="C37" s="90">
        <v>1082</v>
      </c>
      <c r="D37" s="60">
        <v>1571</v>
      </c>
      <c r="E37" s="60">
        <v>36</v>
      </c>
      <c r="F37" s="59">
        <f t="shared" si="0"/>
        <v>4305</v>
      </c>
      <c r="G37" s="60">
        <v>80</v>
      </c>
      <c r="H37" s="60">
        <v>562</v>
      </c>
      <c r="I37" s="60">
        <v>8</v>
      </c>
      <c r="J37" s="59">
        <f t="shared" si="1"/>
        <v>1222</v>
      </c>
      <c r="K37" s="61">
        <f t="shared" si="2"/>
        <v>3339</v>
      </c>
      <c r="L37" s="62">
        <f t="shared" si="3"/>
        <v>5527</v>
      </c>
      <c r="M37" s="90">
        <v>807</v>
      </c>
      <c r="N37" s="60">
        <v>1509</v>
      </c>
      <c r="O37" s="60">
        <v>0</v>
      </c>
      <c r="P37" s="59">
        <f t="shared" si="4"/>
        <v>3825</v>
      </c>
      <c r="Q37" s="60">
        <v>20</v>
      </c>
      <c r="R37" s="60">
        <v>50</v>
      </c>
      <c r="S37" s="60">
        <v>21</v>
      </c>
      <c r="T37" s="59">
        <f t="shared" si="5"/>
        <v>167.25</v>
      </c>
      <c r="U37" s="91">
        <f t="shared" si="6"/>
        <v>2407</v>
      </c>
      <c r="V37" s="62">
        <f t="shared" si="7"/>
        <v>3992.25</v>
      </c>
      <c r="W37" s="113">
        <f t="shared" si="9"/>
        <v>5746</v>
      </c>
      <c r="X37" s="66">
        <f t="shared" si="9"/>
        <v>9519.25</v>
      </c>
      <c r="Y37" s="3"/>
      <c r="Z37" s="3"/>
      <c r="AA37" s="3"/>
      <c r="AB37" s="3"/>
    </row>
    <row r="38" spans="1:28" ht="21" thickBot="1">
      <c r="A38" s="82"/>
      <c r="B38" s="67" t="s">
        <v>25</v>
      </c>
      <c r="C38" s="94">
        <f>795+19</f>
        <v>814</v>
      </c>
      <c r="D38" s="95">
        <f>409+316</f>
        <v>725</v>
      </c>
      <c r="E38" s="95">
        <v>0</v>
      </c>
      <c r="F38" s="114">
        <f t="shared" si="0"/>
        <v>2264</v>
      </c>
      <c r="G38" s="95">
        <f>571+36</f>
        <v>607</v>
      </c>
      <c r="H38" s="95">
        <f>904+65</f>
        <v>969</v>
      </c>
      <c r="I38" s="95">
        <v>0</v>
      </c>
      <c r="J38" s="114">
        <f t="shared" si="1"/>
        <v>2545</v>
      </c>
      <c r="K38" s="61">
        <f t="shared" si="2"/>
        <v>3115</v>
      </c>
      <c r="L38" s="115">
        <f t="shared" si="3"/>
        <v>4809</v>
      </c>
      <c r="M38" s="102">
        <f>1256+43</f>
        <v>1299</v>
      </c>
      <c r="N38" s="71">
        <f>1626+261</f>
        <v>1887</v>
      </c>
      <c r="O38" s="71">
        <v>0</v>
      </c>
      <c r="P38" s="59">
        <f t="shared" si="4"/>
        <v>5073</v>
      </c>
      <c r="Q38" s="71">
        <v>2</v>
      </c>
      <c r="R38" s="71">
        <f>4+66</f>
        <v>70</v>
      </c>
      <c r="S38" s="71">
        <v>0</v>
      </c>
      <c r="T38" s="59">
        <f t="shared" si="5"/>
        <v>142</v>
      </c>
      <c r="U38" s="91">
        <f t="shared" si="6"/>
        <v>3258</v>
      </c>
      <c r="V38" s="62">
        <f t="shared" si="7"/>
        <v>5215</v>
      </c>
      <c r="W38" s="113">
        <f t="shared" si="9"/>
        <v>6373</v>
      </c>
      <c r="X38" s="66">
        <f t="shared" si="9"/>
        <v>10024</v>
      </c>
      <c r="Y38" s="3"/>
      <c r="Z38" s="3"/>
      <c r="AA38" s="3"/>
      <c r="AB38" s="3"/>
    </row>
    <row r="39" spans="1:28" ht="20.25">
      <c r="A39" s="77" t="s">
        <v>29</v>
      </c>
      <c r="B39" s="24" t="s">
        <v>18</v>
      </c>
      <c r="C39" s="25">
        <v>0</v>
      </c>
      <c r="D39" s="26">
        <v>0</v>
      </c>
      <c r="E39" s="26">
        <v>0</v>
      </c>
      <c r="F39" s="31">
        <f t="shared" si="0"/>
        <v>0</v>
      </c>
      <c r="G39" s="26">
        <v>0</v>
      </c>
      <c r="H39" s="26">
        <v>0</v>
      </c>
      <c r="I39" s="26">
        <v>0</v>
      </c>
      <c r="J39" s="27">
        <f t="shared" si="1"/>
        <v>0</v>
      </c>
      <c r="K39" s="28">
        <f t="shared" si="2"/>
        <v>0</v>
      </c>
      <c r="L39" s="29">
        <f t="shared" si="3"/>
        <v>0</v>
      </c>
      <c r="M39" s="25">
        <v>0</v>
      </c>
      <c r="N39" s="26">
        <v>0</v>
      </c>
      <c r="O39" s="26">
        <v>0</v>
      </c>
      <c r="P39" s="27">
        <f t="shared" si="4"/>
        <v>0</v>
      </c>
      <c r="Q39" s="26">
        <v>0</v>
      </c>
      <c r="R39" s="26">
        <v>0</v>
      </c>
      <c r="S39" s="26">
        <v>0</v>
      </c>
      <c r="T39" s="27">
        <f t="shared" si="5"/>
        <v>0</v>
      </c>
      <c r="U39" s="80">
        <f t="shared" si="6"/>
        <v>0</v>
      </c>
      <c r="V39" s="29">
        <f t="shared" si="7"/>
        <v>0</v>
      </c>
      <c r="W39" s="32">
        <f t="shared" si="9"/>
        <v>0</v>
      </c>
      <c r="X39" s="32">
        <f t="shared" si="9"/>
        <v>0</v>
      </c>
      <c r="Y39" s="3"/>
      <c r="Z39" s="3"/>
      <c r="AA39" s="3"/>
      <c r="AB39" s="3"/>
    </row>
    <row r="40" spans="1:28" ht="20.25">
      <c r="A40" s="82"/>
      <c r="B40" s="34" t="s">
        <v>19</v>
      </c>
      <c r="C40" s="35">
        <v>0</v>
      </c>
      <c r="D40" s="36">
        <v>0</v>
      </c>
      <c r="E40" s="36">
        <v>0</v>
      </c>
      <c r="F40" s="38">
        <f t="shared" si="0"/>
        <v>0</v>
      </c>
      <c r="G40" s="36">
        <v>0</v>
      </c>
      <c r="H40" s="36">
        <v>0</v>
      </c>
      <c r="I40" s="36">
        <v>0</v>
      </c>
      <c r="J40" s="40">
        <f t="shared" si="1"/>
        <v>0</v>
      </c>
      <c r="K40" s="37">
        <f t="shared" si="2"/>
        <v>0</v>
      </c>
      <c r="L40" s="41">
        <f t="shared" si="3"/>
        <v>0</v>
      </c>
      <c r="M40" s="35">
        <v>0</v>
      </c>
      <c r="N40" s="36">
        <v>0</v>
      </c>
      <c r="O40" s="37">
        <v>0</v>
      </c>
      <c r="P40" s="38">
        <f t="shared" si="4"/>
        <v>0</v>
      </c>
      <c r="Q40" s="39">
        <v>0</v>
      </c>
      <c r="R40" s="36">
        <v>0</v>
      </c>
      <c r="S40" s="37">
        <v>0</v>
      </c>
      <c r="T40" s="38">
        <f t="shared" si="5"/>
        <v>0</v>
      </c>
      <c r="U40" s="87">
        <f t="shared" si="6"/>
        <v>0</v>
      </c>
      <c r="V40" s="41">
        <f t="shared" si="7"/>
        <v>0</v>
      </c>
      <c r="W40" s="42">
        <f t="shared" si="9"/>
        <v>0</v>
      </c>
      <c r="X40" s="42">
        <f t="shared" si="9"/>
        <v>0</v>
      </c>
      <c r="Y40" s="3"/>
      <c r="Z40" s="3"/>
      <c r="AA40" s="3"/>
      <c r="AB40" s="3"/>
    </row>
    <row r="41" spans="1:28" ht="20.25">
      <c r="A41" s="88"/>
      <c r="B41" s="34" t="s">
        <v>20</v>
      </c>
      <c r="C41" s="47">
        <v>0</v>
      </c>
      <c r="D41" s="48">
        <v>0</v>
      </c>
      <c r="E41" s="48">
        <v>0</v>
      </c>
      <c r="F41" s="38">
        <f t="shared" si="0"/>
        <v>0</v>
      </c>
      <c r="G41" s="48">
        <v>0</v>
      </c>
      <c r="H41" s="48">
        <v>0</v>
      </c>
      <c r="I41" s="48">
        <v>0</v>
      </c>
      <c r="J41" s="40">
        <f t="shared" si="1"/>
        <v>0</v>
      </c>
      <c r="K41" s="37">
        <f t="shared" si="2"/>
        <v>0</v>
      </c>
      <c r="L41" s="41">
        <f t="shared" si="3"/>
        <v>0</v>
      </c>
      <c r="M41" s="47">
        <v>0</v>
      </c>
      <c r="N41" s="48">
        <v>0</v>
      </c>
      <c r="O41" s="49">
        <v>0</v>
      </c>
      <c r="P41" s="38">
        <f t="shared" si="4"/>
        <v>0</v>
      </c>
      <c r="Q41" s="50">
        <v>0</v>
      </c>
      <c r="R41" s="48">
        <v>0</v>
      </c>
      <c r="S41" s="49">
        <v>0</v>
      </c>
      <c r="T41" s="38">
        <f t="shared" si="5"/>
        <v>0</v>
      </c>
      <c r="U41" s="87">
        <f t="shared" si="6"/>
        <v>0</v>
      </c>
      <c r="V41" s="41">
        <f t="shared" si="7"/>
        <v>0</v>
      </c>
      <c r="W41" s="55">
        <f t="shared" si="9"/>
        <v>0</v>
      </c>
      <c r="X41" s="55">
        <f t="shared" si="9"/>
        <v>0</v>
      </c>
      <c r="Y41" s="3"/>
      <c r="Z41" s="3"/>
      <c r="AA41" s="3"/>
      <c r="AB41" s="3"/>
    </row>
    <row r="42" spans="1:28" ht="20.25">
      <c r="A42" s="82"/>
      <c r="B42" s="44" t="s">
        <v>21</v>
      </c>
      <c r="C42" s="35">
        <v>0</v>
      </c>
      <c r="D42" s="36">
        <v>0</v>
      </c>
      <c r="E42" s="36">
        <v>0</v>
      </c>
      <c r="F42" s="38">
        <f t="shared" si="0"/>
        <v>0</v>
      </c>
      <c r="G42" s="36">
        <v>0</v>
      </c>
      <c r="H42" s="36">
        <v>0</v>
      </c>
      <c r="I42" s="36">
        <v>0</v>
      </c>
      <c r="J42" s="40">
        <f t="shared" si="1"/>
        <v>0</v>
      </c>
      <c r="K42" s="37">
        <f t="shared" si="2"/>
        <v>0</v>
      </c>
      <c r="L42" s="41">
        <f t="shared" si="3"/>
        <v>0</v>
      </c>
      <c r="M42" s="116">
        <v>0</v>
      </c>
      <c r="N42" s="46">
        <v>0</v>
      </c>
      <c r="O42" s="117">
        <v>0</v>
      </c>
      <c r="P42" s="38">
        <f t="shared" si="4"/>
        <v>0</v>
      </c>
      <c r="Q42" s="45">
        <v>0</v>
      </c>
      <c r="R42" s="46">
        <v>0</v>
      </c>
      <c r="S42" s="117">
        <v>0</v>
      </c>
      <c r="T42" s="38">
        <f t="shared" si="5"/>
        <v>0</v>
      </c>
      <c r="U42" s="87">
        <f t="shared" si="6"/>
        <v>0</v>
      </c>
      <c r="V42" s="41">
        <f t="shared" si="7"/>
        <v>0</v>
      </c>
      <c r="W42" s="42">
        <f t="shared" si="9"/>
        <v>0</v>
      </c>
      <c r="X42" s="42">
        <f t="shared" si="9"/>
        <v>0</v>
      </c>
      <c r="Y42" s="3"/>
      <c r="Z42" s="3"/>
      <c r="AA42" s="3"/>
      <c r="AB42" s="3"/>
    </row>
    <row r="43" spans="1:28" ht="20.25">
      <c r="A43" s="82"/>
      <c r="B43" s="34" t="s">
        <v>22</v>
      </c>
      <c r="C43" s="47">
        <v>0</v>
      </c>
      <c r="D43" s="48">
        <v>0</v>
      </c>
      <c r="E43" s="48">
        <v>0</v>
      </c>
      <c r="F43" s="38">
        <f t="shared" si="0"/>
        <v>0</v>
      </c>
      <c r="G43" s="48">
        <v>0</v>
      </c>
      <c r="H43" s="48">
        <v>0</v>
      </c>
      <c r="I43" s="48">
        <v>0</v>
      </c>
      <c r="J43" s="40">
        <f t="shared" si="1"/>
        <v>0</v>
      </c>
      <c r="K43" s="37">
        <f t="shared" si="2"/>
        <v>0</v>
      </c>
      <c r="L43" s="41">
        <f t="shared" si="3"/>
        <v>0</v>
      </c>
      <c r="M43" s="47">
        <v>0</v>
      </c>
      <c r="N43" s="48">
        <v>0</v>
      </c>
      <c r="O43" s="49">
        <v>0</v>
      </c>
      <c r="P43" s="38">
        <f t="shared" si="4"/>
        <v>0</v>
      </c>
      <c r="Q43" s="50">
        <v>0</v>
      </c>
      <c r="R43" s="48">
        <v>0</v>
      </c>
      <c r="S43" s="49"/>
      <c r="T43" s="38">
        <f t="shared" si="5"/>
        <v>0</v>
      </c>
      <c r="U43" s="87">
        <f t="shared" si="6"/>
        <v>0</v>
      </c>
      <c r="V43" s="41">
        <f t="shared" si="7"/>
        <v>0</v>
      </c>
      <c r="W43" s="55">
        <f t="shared" si="9"/>
        <v>0</v>
      </c>
      <c r="X43" s="55">
        <f>L43+V43</f>
        <v>0</v>
      </c>
      <c r="Y43" s="3"/>
      <c r="Z43" s="3"/>
      <c r="AA43" s="3"/>
      <c r="AB43" s="3"/>
    </row>
    <row r="44" spans="1:28" ht="20.25">
      <c r="A44" s="82"/>
      <c r="B44" s="44" t="s">
        <v>23</v>
      </c>
      <c r="C44" s="47">
        <v>0</v>
      </c>
      <c r="D44" s="48">
        <v>0</v>
      </c>
      <c r="E44" s="48">
        <v>0</v>
      </c>
      <c r="F44" s="53">
        <f t="shared" si="0"/>
        <v>0</v>
      </c>
      <c r="G44" s="48">
        <v>0</v>
      </c>
      <c r="H44" s="48">
        <v>0</v>
      </c>
      <c r="I44" s="48">
        <v>0</v>
      </c>
      <c r="J44" s="38">
        <f t="shared" si="1"/>
        <v>0</v>
      </c>
      <c r="K44" s="37">
        <f t="shared" si="2"/>
        <v>0</v>
      </c>
      <c r="L44" s="41">
        <f t="shared" si="3"/>
        <v>0</v>
      </c>
      <c r="M44" s="47">
        <v>0</v>
      </c>
      <c r="N44" s="48">
        <v>0</v>
      </c>
      <c r="O44" s="36">
        <v>0</v>
      </c>
      <c r="P44" s="38">
        <f t="shared" si="4"/>
        <v>0</v>
      </c>
      <c r="Q44" s="36">
        <v>0</v>
      </c>
      <c r="R44" s="36">
        <v>0</v>
      </c>
      <c r="S44" s="36">
        <v>0</v>
      </c>
      <c r="T44" s="38">
        <f t="shared" si="5"/>
        <v>0</v>
      </c>
      <c r="U44" s="89">
        <f t="shared" si="6"/>
        <v>0</v>
      </c>
      <c r="V44" s="41">
        <f t="shared" si="7"/>
        <v>0</v>
      </c>
      <c r="W44" s="55">
        <f t="shared" si="9"/>
        <v>0</v>
      </c>
      <c r="X44" s="55">
        <f>L44+V44</f>
        <v>0</v>
      </c>
      <c r="Y44" s="3"/>
      <c r="Z44" s="3"/>
      <c r="AA44" s="3"/>
      <c r="AB44" s="3"/>
    </row>
    <row r="45" spans="1:28" ht="20.25">
      <c r="A45" s="82"/>
      <c r="B45" s="34" t="s">
        <v>24</v>
      </c>
      <c r="C45" s="118">
        <v>0</v>
      </c>
      <c r="D45" s="60">
        <v>0</v>
      </c>
      <c r="E45" s="60">
        <v>0</v>
      </c>
      <c r="F45" s="59">
        <f t="shared" si="0"/>
        <v>0</v>
      </c>
      <c r="G45" s="60">
        <v>0</v>
      </c>
      <c r="H45" s="60">
        <v>0</v>
      </c>
      <c r="I45" s="60">
        <v>0</v>
      </c>
      <c r="J45" s="59">
        <f t="shared" si="1"/>
        <v>0</v>
      </c>
      <c r="K45" s="61">
        <f t="shared" si="2"/>
        <v>0</v>
      </c>
      <c r="L45" s="62">
        <f t="shared" si="3"/>
        <v>0</v>
      </c>
      <c r="M45" s="119">
        <v>0</v>
      </c>
      <c r="N45" s="120">
        <v>0</v>
      </c>
      <c r="O45" s="120">
        <v>0</v>
      </c>
      <c r="P45" s="59">
        <f t="shared" si="4"/>
        <v>0</v>
      </c>
      <c r="Q45" s="120">
        <v>0</v>
      </c>
      <c r="R45" s="120">
        <v>0</v>
      </c>
      <c r="S45" s="120">
        <v>0</v>
      </c>
      <c r="T45" s="59">
        <f t="shared" si="5"/>
        <v>0</v>
      </c>
      <c r="U45" s="61">
        <f t="shared" si="6"/>
        <v>0</v>
      </c>
      <c r="V45" s="62">
        <f t="shared" si="7"/>
        <v>0</v>
      </c>
      <c r="W45" s="66">
        <f t="shared" si="9"/>
        <v>0</v>
      </c>
      <c r="X45" s="66">
        <f t="shared" si="9"/>
        <v>0</v>
      </c>
      <c r="Y45" s="3"/>
      <c r="Z45" s="3"/>
      <c r="AA45" s="3"/>
      <c r="AB45" s="3"/>
    </row>
    <row r="46" spans="1:28" ht="21" thickBot="1">
      <c r="A46" s="82"/>
      <c r="B46" s="67" t="s">
        <v>25</v>
      </c>
      <c r="C46" s="121">
        <v>0</v>
      </c>
      <c r="D46" s="71">
        <v>0</v>
      </c>
      <c r="E46" s="71">
        <v>0</v>
      </c>
      <c r="F46" s="103">
        <f t="shared" si="0"/>
        <v>0</v>
      </c>
      <c r="G46" s="71">
        <v>0</v>
      </c>
      <c r="H46" s="71">
        <v>0</v>
      </c>
      <c r="I46" s="71">
        <v>0</v>
      </c>
      <c r="J46" s="103">
        <f t="shared" si="1"/>
        <v>0</v>
      </c>
      <c r="K46" s="122">
        <f t="shared" si="2"/>
        <v>0</v>
      </c>
      <c r="L46" s="123">
        <f t="shared" si="3"/>
        <v>0</v>
      </c>
      <c r="M46" s="124">
        <v>0</v>
      </c>
      <c r="N46" s="125">
        <v>0</v>
      </c>
      <c r="O46" s="125">
        <v>0</v>
      </c>
      <c r="P46" s="59">
        <f t="shared" si="4"/>
        <v>0</v>
      </c>
      <c r="Q46" s="125">
        <v>0</v>
      </c>
      <c r="R46" s="125">
        <v>0</v>
      </c>
      <c r="S46" s="125">
        <v>0</v>
      </c>
      <c r="T46" s="59">
        <f t="shared" si="5"/>
        <v>0</v>
      </c>
      <c r="U46" s="61">
        <f t="shared" si="6"/>
        <v>0</v>
      </c>
      <c r="V46" s="62">
        <f t="shared" si="7"/>
        <v>0</v>
      </c>
      <c r="W46" s="66">
        <f t="shared" si="9"/>
        <v>0</v>
      </c>
      <c r="X46" s="66">
        <f t="shared" si="9"/>
        <v>0</v>
      </c>
      <c r="Y46" s="3"/>
      <c r="Z46" s="3"/>
      <c r="AA46" s="3"/>
      <c r="AB46" s="3"/>
    </row>
    <row r="47" spans="1:28" ht="20.25">
      <c r="A47" s="77" t="s">
        <v>30</v>
      </c>
      <c r="B47" s="24" t="s">
        <v>18</v>
      </c>
      <c r="C47" s="104">
        <v>0</v>
      </c>
      <c r="D47" s="105">
        <v>0</v>
      </c>
      <c r="E47" s="105">
        <v>0</v>
      </c>
      <c r="F47" s="106">
        <f t="shared" si="0"/>
        <v>0</v>
      </c>
      <c r="G47" s="105">
        <v>0</v>
      </c>
      <c r="H47" s="105">
        <v>0</v>
      </c>
      <c r="I47" s="105">
        <v>0</v>
      </c>
      <c r="J47" s="107">
        <f t="shared" si="1"/>
        <v>0</v>
      </c>
      <c r="K47" s="108">
        <f t="shared" si="2"/>
        <v>0</v>
      </c>
      <c r="L47" s="99">
        <f t="shared" si="3"/>
        <v>0</v>
      </c>
      <c r="M47" s="30">
        <v>0</v>
      </c>
      <c r="N47" s="26">
        <v>0</v>
      </c>
      <c r="O47" s="26">
        <v>0</v>
      </c>
      <c r="P47" s="27">
        <f t="shared" si="4"/>
        <v>0</v>
      </c>
      <c r="Q47" s="26">
        <v>0</v>
      </c>
      <c r="R47" s="26">
        <v>0</v>
      </c>
      <c r="S47" s="26">
        <v>0</v>
      </c>
      <c r="T47" s="27">
        <f t="shared" si="5"/>
        <v>0</v>
      </c>
      <c r="U47" s="80">
        <f t="shared" si="6"/>
        <v>0</v>
      </c>
      <c r="V47" s="29">
        <f t="shared" si="7"/>
        <v>0</v>
      </c>
      <c r="W47" s="110">
        <f t="shared" si="9"/>
        <v>0</v>
      </c>
      <c r="X47" s="32">
        <f t="shared" si="9"/>
        <v>0</v>
      </c>
      <c r="Y47" s="3"/>
      <c r="Z47" s="3"/>
      <c r="AA47" s="3"/>
      <c r="AB47" s="3"/>
    </row>
    <row r="48" spans="1:28" ht="20.25">
      <c r="A48" s="82"/>
      <c r="B48" s="34" t="s">
        <v>19</v>
      </c>
      <c r="C48" s="39">
        <v>0</v>
      </c>
      <c r="D48" s="36">
        <v>0</v>
      </c>
      <c r="E48" s="36">
        <v>0</v>
      </c>
      <c r="F48" s="38">
        <f t="shared" si="0"/>
        <v>0</v>
      </c>
      <c r="G48" s="36">
        <v>0</v>
      </c>
      <c r="H48" s="36">
        <v>0</v>
      </c>
      <c r="I48" s="36">
        <v>0</v>
      </c>
      <c r="J48" s="40">
        <f t="shared" si="1"/>
        <v>0</v>
      </c>
      <c r="K48" s="37">
        <f t="shared" si="2"/>
        <v>0</v>
      </c>
      <c r="L48" s="41">
        <f t="shared" si="3"/>
        <v>0</v>
      </c>
      <c r="M48" s="39">
        <v>0</v>
      </c>
      <c r="N48" s="36">
        <v>0</v>
      </c>
      <c r="O48" s="37">
        <v>0</v>
      </c>
      <c r="P48" s="38">
        <f t="shared" si="4"/>
        <v>0</v>
      </c>
      <c r="Q48" s="39">
        <v>0</v>
      </c>
      <c r="R48" s="36">
        <v>0</v>
      </c>
      <c r="S48" s="37">
        <v>0</v>
      </c>
      <c r="T48" s="38">
        <f t="shared" si="5"/>
        <v>0</v>
      </c>
      <c r="U48" s="87">
        <f t="shared" si="6"/>
        <v>0</v>
      </c>
      <c r="V48" s="41">
        <f t="shared" si="7"/>
        <v>0</v>
      </c>
      <c r="W48" s="112">
        <f t="shared" si="9"/>
        <v>0</v>
      </c>
      <c r="X48" s="42">
        <f t="shared" si="9"/>
        <v>0</v>
      </c>
      <c r="Y48" s="3"/>
      <c r="Z48" s="3"/>
      <c r="AA48" s="3"/>
      <c r="AB48" s="3"/>
    </row>
    <row r="49" spans="1:28" ht="20.25">
      <c r="A49" s="88"/>
      <c r="B49" s="34" t="s">
        <v>20</v>
      </c>
      <c r="C49" s="39">
        <v>0</v>
      </c>
      <c r="D49" s="36">
        <v>0</v>
      </c>
      <c r="E49" s="36">
        <v>0</v>
      </c>
      <c r="F49" s="38">
        <f t="shared" si="0"/>
        <v>0</v>
      </c>
      <c r="G49" s="36">
        <v>0</v>
      </c>
      <c r="H49" s="36">
        <v>0</v>
      </c>
      <c r="I49" s="36">
        <v>0</v>
      </c>
      <c r="J49" s="40">
        <f t="shared" si="1"/>
        <v>0</v>
      </c>
      <c r="K49" s="37">
        <f t="shared" si="2"/>
        <v>0</v>
      </c>
      <c r="L49" s="41">
        <f t="shared" si="3"/>
        <v>0</v>
      </c>
      <c r="M49" s="39">
        <v>0</v>
      </c>
      <c r="N49" s="36">
        <v>0</v>
      </c>
      <c r="O49" s="37">
        <v>0</v>
      </c>
      <c r="P49" s="38">
        <f t="shared" si="4"/>
        <v>0</v>
      </c>
      <c r="Q49" s="39">
        <v>0</v>
      </c>
      <c r="R49" s="36">
        <v>0</v>
      </c>
      <c r="S49" s="37">
        <v>0</v>
      </c>
      <c r="T49" s="38">
        <f t="shared" si="5"/>
        <v>0</v>
      </c>
      <c r="U49" s="87">
        <f t="shared" si="6"/>
        <v>0</v>
      </c>
      <c r="V49" s="41">
        <f t="shared" si="7"/>
        <v>0</v>
      </c>
      <c r="W49" s="126">
        <f t="shared" ref="W49:X73" si="10">K49+U49</f>
        <v>0</v>
      </c>
      <c r="X49" s="55">
        <f>L49+V49</f>
        <v>0</v>
      </c>
      <c r="Y49" s="3"/>
      <c r="Z49" s="3"/>
      <c r="AA49" s="3"/>
      <c r="AB49" s="3"/>
    </row>
    <row r="50" spans="1:28" ht="20.25">
      <c r="A50" s="82"/>
      <c r="B50" s="44" t="s">
        <v>21</v>
      </c>
      <c r="C50" s="39">
        <v>0</v>
      </c>
      <c r="D50" s="36">
        <v>0</v>
      </c>
      <c r="E50" s="36">
        <v>0</v>
      </c>
      <c r="F50" s="38">
        <f t="shared" si="0"/>
        <v>0</v>
      </c>
      <c r="G50" s="36">
        <v>0</v>
      </c>
      <c r="H50" s="36">
        <v>0</v>
      </c>
      <c r="I50" s="37">
        <v>0</v>
      </c>
      <c r="J50" s="40">
        <f t="shared" si="1"/>
        <v>0</v>
      </c>
      <c r="K50" s="37">
        <f t="shared" si="2"/>
        <v>0</v>
      </c>
      <c r="L50" s="41">
        <f t="shared" si="3"/>
        <v>0</v>
      </c>
      <c r="M50" s="39">
        <v>0</v>
      </c>
      <c r="N50" s="36">
        <v>0</v>
      </c>
      <c r="O50" s="37">
        <v>0</v>
      </c>
      <c r="P50" s="38">
        <f t="shared" si="4"/>
        <v>0</v>
      </c>
      <c r="Q50" s="39">
        <v>0</v>
      </c>
      <c r="R50" s="36">
        <v>0</v>
      </c>
      <c r="S50" s="37">
        <v>0</v>
      </c>
      <c r="T50" s="38">
        <f t="shared" si="5"/>
        <v>0</v>
      </c>
      <c r="U50" s="87">
        <f t="shared" si="6"/>
        <v>0</v>
      </c>
      <c r="V50" s="41">
        <f t="shared" si="7"/>
        <v>0</v>
      </c>
      <c r="W50" s="126">
        <f t="shared" si="10"/>
        <v>0</v>
      </c>
      <c r="X50" s="55">
        <f t="shared" si="10"/>
        <v>0</v>
      </c>
      <c r="Y50" s="3"/>
      <c r="Z50" s="3"/>
      <c r="AA50" s="3"/>
      <c r="AB50" s="3"/>
    </row>
    <row r="51" spans="1:28" ht="20.25">
      <c r="A51" s="82"/>
      <c r="B51" s="34" t="s">
        <v>22</v>
      </c>
      <c r="C51" s="39">
        <v>0</v>
      </c>
      <c r="D51" s="36">
        <v>0</v>
      </c>
      <c r="E51" s="36">
        <v>0</v>
      </c>
      <c r="F51" s="38">
        <f t="shared" si="0"/>
        <v>0</v>
      </c>
      <c r="G51" s="36">
        <v>0</v>
      </c>
      <c r="H51" s="36">
        <v>0</v>
      </c>
      <c r="I51" s="37">
        <v>0</v>
      </c>
      <c r="J51" s="40">
        <f t="shared" si="1"/>
        <v>0</v>
      </c>
      <c r="K51" s="37">
        <f t="shared" si="2"/>
        <v>0</v>
      </c>
      <c r="L51" s="41">
        <f t="shared" si="3"/>
        <v>0</v>
      </c>
      <c r="M51" s="45">
        <v>0</v>
      </c>
      <c r="N51" s="46">
        <v>0</v>
      </c>
      <c r="O51" s="117">
        <v>0</v>
      </c>
      <c r="P51" s="38">
        <f t="shared" si="4"/>
        <v>0</v>
      </c>
      <c r="Q51" s="45">
        <v>0</v>
      </c>
      <c r="R51" s="46">
        <v>0</v>
      </c>
      <c r="S51" s="117">
        <v>0</v>
      </c>
      <c r="T51" s="38">
        <f t="shared" si="5"/>
        <v>0</v>
      </c>
      <c r="U51" s="87">
        <f t="shared" si="6"/>
        <v>0</v>
      </c>
      <c r="V51" s="41">
        <f t="shared" si="7"/>
        <v>0</v>
      </c>
      <c r="W51" s="112">
        <f t="shared" si="10"/>
        <v>0</v>
      </c>
      <c r="X51" s="42">
        <f>L51+V51</f>
        <v>0</v>
      </c>
      <c r="Y51" s="3"/>
      <c r="Z51" s="3"/>
      <c r="AA51" s="3"/>
      <c r="AB51" s="3"/>
    </row>
    <row r="52" spans="1:28" ht="20.25">
      <c r="A52" s="82"/>
      <c r="B52" s="44" t="s">
        <v>23</v>
      </c>
      <c r="C52" s="50">
        <v>0</v>
      </c>
      <c r="D52" s="48">
        <v>0</v>
      </c>
      <c r="E52" s="48">
        <v>0</v>
      </c>
      <c r="F52" s="53">
        <f t="shared" si="0"/>
        <v>0</v>
      </c>
      <c r="G52" s="48">
        <v>0</v>
      </c>
      <c r="H52" s="48">
        <v>0</v>
      </c>
      <c r="I52" s="49">
        <v>0</v>
      </c>
      <c r="J52" s="38">
        <f t="shared" si="1"/>
        <v>0</v>
      </c>
      <c r="K52" s="37">
        <f t="shared" si="2"/>
        <v>0</v>
      </c>
      <c r="L52" s="41">
        <f t="shared" si="3"/>
        <v>0</v>
      </c>
      <c r="M52" s="51">
        <v>0</v>
      </c>
      <c r="N52" s="52">
        <v>0</v>
      </c>
      <c r="O52" s="127">
        <v>0</v>
      </c>
      <c r="P52" s="38">
        <f t="shared" si="4"/>
        <v>0</v>
      </c>
      <c r="Q52" s="51">
        <v>0</v>
      </c>
      <c r="R52" s="52">
        <v>0</v>
      </c>
      <c r="S52" s="127">
        <v>0</v>
      </c>
      <c r="T52" s="38">
        <f t="shared" si="5"/>
        <v>0</v>
      </c>
      <c r="U52" s="89">
        <f t="shared" si="6"/>
        <v>0</v>
      </c>
      <c r="V52" s="41">
        <f t="shared" si="7"/>
        <v>0</v>
      </c>
      <c r="W52" s="126">
        <f t="shared" si="10"/>
        <v>0</v>
      </c>
      <c r="X52" s="55">
        <f>L52+V52</f>
        <v>0</v>
      </c>
      <c r="Y52" s="3"/>
      <c r="Z52" s="3"/>
      <c r="AA52" s="3"/>
      <c r="AB52" s="3"/>
    </row>
    <row r="53" spans="1:28" ht="20.25">
      <c r="A53" s="82"/>
      <c r="B53" s="34" t="s">
        <v>24</v>
      </c>
      <c r="C53" s="90">
        <v>0</v>
      </c>
      <c r="D53" s="60">
        <v>0</v>
      </c>
      <c r="E53" s="60">
        <v>0</v>
      </c>
      <c r="F53" s="59">
        <f t="shared" si="0"/>
        <v>0</v>
      </c>
      <c r="G53" s="60">
        <v>0</v>
      </c>
      <c r="H53" s="60">
        <v>0</v>
      </c>
      <c r="I53" s="60">
        <v>0</v>
      </c>
      <c r="J53" s="59">
        <f t="shared" si="1"/>
        <v>0</v>
      </c>
      <c r="K53" s="61">
        <f t="shared" si="2"/>
        <v>0</v>
      </c>
      <c r="L53" s="62">
        <f t="shared" si="3"/>
        <v>0</v>
      </c>
      <c r="M53" s="90">
        <v>0</v>
      </c>
      <c r="N53" s="60">
        <v>0</v>
      </c>
      <c r="O53" s="60">
        <v>0</v>
      </c>
      <c r="P53" s="59">
        <f t="shared" si="4"/>
        <v>0</v>
      </c>
      <c r="Q53" s="60">
        <v>0</v>
      </c>
      <c r="R53" s="60">
        <v>0</v>
      </c>
      <c r="S53" s="60">
        <v>0</v>
      </c>
      <c r="T53" s="59">
        <f t="shared" si="5"/>
        <v>0</v>
      </c>
      <c r="U53" s="61">
        <f t="shared" si="6"/>
        <v>0</v>
      </c>
      <c r="V53" s="62">
        <f t="shared" si="7"/>
        <v>0</v>
      </c>
      <c r="W53" s="113">
        <f t="shared" si="10"/>
        <v>0</v>
      </c>
      <c r="X53" s="66">
        <f>L53+V53</f>
        <v>0</v>
      </c>
      <c r="Y53" s="3"/>
      <c r="Z53" s="3"/>
      <c r="AA53" s="3"/>
      <c r="AB53" s="3"/>
    </row>
    <row r="54" spans="1:28" ht="21" thickBot="1">
      <c r="A54" s="82"/>
      <c r="B54" s="67" t="s">
        <v>25</v>
      </c>
      <c r="C54" s="94">
        <v>0</v>
      </c>
      <c r="D54" s="95">
        <v>0</v>
      </c>
      <c r="E54" s="95">
        <v>0</v>
      </c>
      <c r="F54" s="59">
        <f t="shared" si="0"/>
        <v>0</v>
      </c>
      <c r="G54" s="95">
        <v>0</v>
      </c>
      <c r="H54" s="95">
        <v>0</v>
      </c>
      <c r="I54" s="95">
        <v>0</v>
      </c>
      <c r="J54" s="59">
        <f t="shared" si="1"/>
        <v>0</v>
      </c>
      <c r="K54" s="61">
        <f t="shared" si="2"/>
        <v>0</v>
      </c>
      <c r="L54" s="62">
        <f t="shared" si="3"/>
        <v>0</v>
      </c>
      <c r="M54" s="94">
        <v>0</v>
      </c>
      <c r="N54" s="95">
        <v>0</v>
      </c>
      <c r="O54" s="95">
        <v>0</v>
      </c>
      <c r="P54" s="59">
        <f t="shared" si="4"/>
        <v>0</v>
      </c>
      <c r="Q54" s="95">
        <v>0</v>
      </c>
      <c r="R54" s="95">
        <v>0</v>
      </c>
      <c r="S54" s="95">
        <v>0</v>
      </c>
      <c r="T54" s="59">
        <f t="shared" si="5"/>
        <v>0</v>
      </c>
      <c r="U54" s="61">
        <f t="shared" si="6"/>
        <v>0</v>
      </c>
      <c r="V54" s="62">
        <f t="shared" si="7"/>
        <v>0</v>
      </c>
      <c r="W54" s="113">
        <f t="shared" si="10"/>
        <v>0</v>
      </c>
      <c r="X54" s="66">
        <f>L54+V54</f>
        <v>0</v>
      </c>
      <c r="Y54" s="3"/>
      <c r="Z54" s="3"/>
      <c r="AA54" s="3"/>
      <c r="AB54" s="3"/>
    </row>
    <row r="55" spans="1:28" ht="20.25">
      <c r="A55" s="77" t="s">
        <v>31</v>
      </c>
      <c r="B55" s="24" t="s">
        <v>18</v>
      </c>
      <c r="C55" s="30">
        <v>0</v>
      </c>
      <c r="D55" s="26">
        <v>0</v>
      </c>
      <c r="E55" s="26">
        <v>0</v>
      </c>
      <c r="F55" s="31">
        <f t="shared" si="0"/>
        <v>0</v>
      </c>
      <c r="G55" s="26">
        <v>0</v>
      </c>
      <c r="H55" s="26">
        <v>0</v>
      </c>
      <c r="I55" s="26">
        <v>0</v>
      </c>
      <c r="J55" s="27">
        <f t="shared" si="1"/>
        <v>0</v>
      </c>
      <c r="K55" s="28">
        <f t="shared" si="2"/>
        <v>0</v>
      </c>
      <c r="L55" s="29">
        <f t="shared" si="3"/>
        <v>0</v>
      </c>
      <c r="M55" s="30">
        <v>0</v>
      </c>
      <c r="N55" s="26">
        <v>0</v>
      </c>
      <c r="O55" s="26">
        <v>0</v>
      </c>
      <c r="P55" s="31">
        <f t="shared" si="4"/>
        <v>0</v>
      </c>
      <c r="Q55" s="26">
        <v>0</v>
      </c>
      <c r="R55" s="26">
        <v>0</v>
      </c>
      <c r="S55" s="26">
        <v>0</v>
      </c>
      <c r="T55" s="31">
        <f t="shared" si="5"/>
        <v>0</v>
      </c>
      <c r="U55" s="80">
        <f t="shared" si="6"/>
        <v>0</v>
      </c>
      <c r="V55" s="98">
        <f t="shared" si="7"/>
        <v>0</v>
      </c>
      <c r="W55" s="110">
        <f t="shared" si="10"/>
        <v>0</v>
      </c>
      <c r="X55" s="32">
        <f t="shared" si="10"/>
        <v>0</v>
      </c>
      <c r="Y55" s="3"/>
      <c r="Z55" s="3"/>
      <c r="AA55" s="3"/>
      <c r="AB55" s="3"/>
    </row>
    <row r="56" spans="1:28" ht="20.25">
      <c r="A56" s="82"/>
      <c r="B56" s="34" t="s">
        <v>19</v>
      </c>
      <c r="C56" s="39">
        <v>0</v>
      </c>
      <c r="D56" s="36">
        <v>0</v>
      </c>
      <c r="E56" s="36">
        <v>0</v>
      </c>
      <c r="F56" s="38">
        <f t="shared" si="0"/>
        <v>0</v>
      </c>
      <c r="G56" s="36">
        <v>0</v>
      </c>
      <c r="H56" s="36">
        <v>0</v>
      </c>
      <c r="I56" s="36">
        <v>0</v>
      </c>
      <c r="J56" s="40">
        <f t="shared" si="1"/>
        <v>0</v>
      </c>
      <c r="K56" s="37">
        <f t="shared" si="2"/>
        <v>0</v>
      </c>
      <c r="L56" s="41">
        <f t="shared" si="3"/>
        <v>0</v>
      </c>
      <c r="M56" s="39">
        <v>0</v>
      </c>
      <c r="N56" s="36">
        <v>0</v>
      </c>
      <c r="O56" s="36">
        <v>0</v>
      </c>
      <c r="P56" s="38">
        <f t="shared" si="4"/>
        <v>0</v>
      </c>
      <c r="Q56" s="36">
        <v>0</v>
      </c>
      <c r="R56" s="36">
        <v>0</v>
      </c>
      <c r="S56" s="36">
        <v>0</v>
      </c>
      <c r="T56" s="38">
        <f t="shared" si="5"/>
        <v>0</v>
      </c>
      <c r="U56" s="37">
        <f t="shared" si="6"/>
        <v>0</v>
      </c>
      <c r="V56" s="41">
        <f t="shared" si="7"/>
        <v>0</v>
      </c>
      <c r="W56" s="112">
        <f t="shared" si="10"/>
        <v>0</v>
      </c>
      <c r="X56" s="42">
        <f t="shared" si="10"/>
        <v>0</v>
      </c>
      <c r="Y56" s="3"/>
      <c r="Z56" s="3"/>
      <c r="AA56" s="3"/>
      <c r="AB56" s="3"/>
    </row>
    <row r="57" spans="1:28" ht="20.25">
      <c r="A57" s="82"/>
      <c r="B57" s="34" t="s">
        <v>20</v>
      </c>
      <c r="C57" s="39">
        <v>0</v>
      </c>
      <c r="D57" s="36">
        <v>0</v>
      </c>
      <c r="E57" s="36">
        <v>0</v>
      </c>
      <c r="F57" s="38">
        <f t="shared" si="0"/>
        <v>0</v>
      </c>
      <c r="G57" s="36">
        <v>0</v>
      </c>
      <c r="H57" s="36">
        <v>0</v>
      </c>
      <c r="I57" s="36">
        <v>0</v>
      </c>
      <c r="J57" s="40">
        <f t="shared" si="1"/>
        <v>0</v>
      </c>
      <c r="K57" s="37">
        <f t="shared" si="2"/>
        <v>0</v>
      </c>
      <c r="L57" s="41">
        <f t="shared" si="3"/>
        <v>0</v>
      </c>
      <c r="M57" s="39">
        <v>0</v>
      </c>
      <c r="N57" s="36">
        <v>0</v>
      </c>
      <c r="O57" s="36">
        <v>0</v>
      </c>
      <c r="P57" s="38">
        <f t="shared" si="4"/>
        <v>0</v>
      </c>
      <c r="Q57" s="36">
        <v>0</v>
      </c>
      <c r="R57" s="36">
        <v>0</v>
      </c>
      <c r="S57" s="36">
        <v>0</v>
      </c>
      <c r="T57" s="38">
        <f t="shared" si="5"/>
        <v>0</v>
      </c>
      <c r="U57" s="37">
        <f t="shared" si="6"/>
        <v>0</v>
      </c>
      <c r="V57" s="41">
        <f t="shared" si="7"/>
        <v>0</v>
      </c>
      <c r="W57" s="112">
        <f t="shared" si="10"/>
        <v>0</v>
      </c>
      <c r="X57" s="42">
        <f t="shared" si="10"/>
        <v>0</v>
      </c>
      <c r="Y57" s="3"/>
      <c r="Z57" s="3"/>
      <c r="AA57" s="3"/>
      <c r="AB57" s="3"/>
    </row>
    <row r="58" spans="1:28" ht="20.25">
      <c r="A58" s="82"/>
      <c r="B58" s="44" t="s">
        <v>21</v>
      </c>
      <c r="C58" s="39">
        <v>0</v>
      </c>
      <c r="D58" s="36">
        <v>0</v>
      </c>
      <c r="E58" s="36">
        <v>0</v>
      </c>
      <c r="F58" s="38">
        <f t="shared" si="0"/>
        <v>0</v>
      </c>
      <c r="G58" s="36">
        <v>0</v>
      </c>
      <c r="H58" s="36">
        <v>0</v>
      </c>
      <c r="I58" s="36">
        <v>0</v>
      </c>
      <c r="J58" s="40">
        <f t="shared" si="1"/>
        <v>0</v>
      </c>
      <c r="K58" s="37">
        <f t="shared" si="2"/>
        <v>0</v>
      </c>
      <c r="L58" s="41">
        <f t="shared" si="3"/>
        <v>0</v>
      </c>
      <c r="M58" s="39">
        <v>0</v>
      </c>
      <c r="N58" s="36">
        <v>0</v>
      </c>
      <c r="O58" s="36">
        <v>0</v>
      </c>
      <c r="P58" s="38">
        <f t="shared" si="4"/>
        <v>0</v>
      </c>
      <c r="Q58" s="36">
        <v>0</v>
      </c>
      <c r="R58" s="36">
        <v>0</v>
      </c>
      <c r="S58" s="36">
        <v>0</v>
      </c>
      <c r="T58" s="38">
        <f t="shared" si="5"/>
        <v>0</v>
      </c>
      <c r="U58" s="37">
        <f t="shared" si="6"/>
        <v>0</v>
      </c>
      <c r="V58" s="41">
        <f t="shared" si="7"/>
        <v>0</v>
      </c>
      <c r="W58" s="112">
        <f t="shared" si="10"/>
        <v>0</v>
      </c>
      <c r="X58" s="42">
        <f>L58+V58</f>
        <v>0</v>
      </c>
      <c r="Y58" s="3"/>
      <c r="Z58" s="3"/>
      <c r="AA58" s="3"/>
      <c r="AB58" s="3"/>
    </row>
    <row r="59" spans="1:28" ht="20.25">
      <c r="A59" s="82"/>
      <c r="B59" s="34" t="s">
        <v>22</v>
      </c>
      <c r="C59" s="90">
        <v>0</v>
      </c>
      <c r="D59" s="60">
        <v>0</v>
      </c>
      <c r="E59" s="60">
        <v>0</v>
      </c>
      <c r="F59" s="59">
        <f t="shared" si="0"/>
        <v>0</v>
      </c>
      <c r="G59" s="60">
        <v>0</v>
      </c>
      <c r="H59" s="60">
        <v>0</v>
      </c>
      <c r="I59" s="60">
        <v>0</v>
      </c>
      <c r="J59" s="59">
        <f t="shared" si="1"/>
        <v>0</v>
      </c>
      <c r="K59" s="61">
        <f t="shared" si="2"/>
        <v>0</v>
      </c>
      <c r="L59" s="62">
        <f t="shared" si="3"/>
        <v>0</v>
      </c>
      <c r="M59" s="128">
        <v>0</v>
      </c>
      <c r="N59" s="120">
        <v>0</v>
      </c>
      <c r="O59" s="120">
        <v>0</v>
      </c>
      <c r="P59" s="59">
        <f t="shared" si="4"/>
        <v>0</v>
      </c>
      <c r="Q59" s="120">
        <v>0</v>
      </c>
      <c r="R59" s="120">
        <v>0</v>
      </c>
      <c r="S59" s="120">
        <v>0</v>
      </c>
      <c r="T59" s="59">
        <f t="shared" si="5"/>
        <v>0</v>
      </c>
      <c r="U59" s="61">
        <f t="shared" si="6"/>
        <v>0</v>
      </c>
      <c r="V59" s="62">
        <f t="shared" si="7"/>
        <v>0</v>
      </c>
      <c r="W59" s="113">
        <f t="shared" si="10"/>
        <v>0</v>
      </c>
      <c r="X59" s="66">
        <f>L59+V59</f>
        <v>0</v>
      </c>
      <c r="Y59" s="3"/>
      <c r="Z59" s="3"/>
      <c r="AA59" s="3"/>
      <c r="AB59" s="3"/>
    </row>
    <row r="60" spans="1:28" ht="20.25">
      <c r="A60" s="82"/>
      <c r="B60" s="44" t="s">
        <v>23</v>
      </c>
      <c r="C60" s="129">
        <v>0</v>
      </c>
      <c r="D60" s="60">
        <v>0</v>
      </c>
      <c r="E60" s="60">
        <v>0</v>
      </c>
      <c r="F60" s="59">
        <f t="shared" si="0"/>
        <v>0</v>
      </c>
      <c r="G60" s="60">
        <v>0</v>
      </c>
      <c r="H60" s="60">
        <v>0</v>
      </c>
      <c r="I60" s="60">
        <v>0</v>
      </c>
      <c r="J60" s="59">
        <f t="shared" si="1"/>
        <v>0</v>
      </c>
      <c r="K60" s="61">
        <f t="shared" si="2"/>
        <v>0</v>
      </c>
      <c r="L60" s="62">
        <f t="shared" si="3"/>
        <v>0</v>
      </c>
      <c r="M60" s="128">
        <v>0</v>
      </c>
      <c r="N60" s="120">
        <v>0</v>
      </c>
      <c r="O60" s="120">
        <v>0</v>
      </c>
      <c r="P60" s="59">
        <f t="shared" si="4"/>
        <v>0</v>
      </c>
      <c r="Q60" s="120">
        <v>0</v>
      </c>
      <c r="R60" s="120">
        <v>0</v>
      </c>
      <c r="S60" s="120">
        <v>0</v>
      </c>
      <c r="T60" s="59">
        <f t="shared" si="5"/>
        <v>0</v>
      </c>
      <c r="U60" s="61">
        <f t="shared" si="6"/>
        <v>0</v>
      </c>
      <c r="V60" s="62">
        <f t="shared" si="7"/>
        <v>0</v>
      </c>
      <c r="W60" s="130">
        <f t="shared" si="10"/>
        <v>0</v>
      </c>
      <c r="X60" s="131">
        <f>L60+V60</f>
        <v>0</v>
      </c>
      <c r="Y60" s="3"/>
      <c r="Z60" s="3"/>
      <c r="AA60" s="3"/>
      <c r="AB60" s="3"/>
    </row>
    <row r="61" spans="1:28" ht="20.25">
      <c r="A61" s="82"/>
      <c r="B61" s="34" t="s">
        <v>24</v>
      </c>
      <c r="C61" s="90">
        <v>0</v>
      </c>
      <c r="D61" s="60">
        <v>0</v>
      </c>
      <c r="E61" s="60">
        <v>0</v>
      </c>
      <c r="F61" s="59">
        <f t="shared" si="0"/>
        <v>0</v>
      </c>
      <c r="G61" s="60">
        <v>0</v>
      </c>
      <c r="H61" s="60">
        <v>0</v>
      </c>
      <c r="I61" s="60">
        <v>0</v>
      </c>
      <c r="J61" s="59">
        <f t="shared" si="1"/>
        <v>0</v>
      </c>
      <c r="K61" s="61">
        <f t="shared" si="2"/>
        <v>0</v>
      </c>
      <c r="L61" s="62">
        <f t="shared" si="3"/>
        <v>0</v>
      </c>
      <c r="M61" s="90">
        <v>0</v>
      </c>
      <c r="N61" s="60">
        <v>0</v>
      </c>
      <c r="O61" s="60">
        <v>0</v>
      </c>
      <c r="P61" s="59">
        <f t="shared" si="4"/>
        <v>0</v>
      </c>
      <c r="Q61" s="60">
        <v>0</v>
      </c>
      <c r="R61" s="60">
        <v>0</v>
      </c>
      <c r="S61" s="60">
        <v>0</v>
      </c>
      <c r="T61" s="59">
        <f t="shared" si="5"/>
        <v>0</v>
      </c>
      <c r="U61" s="61">
        <f t="shared" si="6"/>
        <v>0</v>
      </c>
      <c r="V61" s="62">
        <f t="shared" si="7"/>
        <v>0</v>
      </c>
      <c r="W61" s="113">
        <f t="shared" si="10"/>
        <v>0</v>
      </c>
      <c r="X61" s="66">
        <f>L61+V61</f>
        <v>0</v>
      </c>
      <c r="Y61" s="3"/>
      <c r="Z61" s="3"/>
      <c r="AA61" s="3"/>
      <c r="AB61" s="3"/>
    </row>
    <row r="62" spans="1:28" ht="21" thickBot="1">
      <c r="A62" s="82"/>
      <c r="B62" s="67" t="s">
        <v>25</v>
      </c>
      <c r="C62" s="94">
        <v>0</v>
      </c>
      <c r="D62" s="95">
        <v>0</v>
      </c>
      <c r="E62" s="95">
        <v>0</v>
      </c>
      <c r="F62" s="59">
        <f t="shared" si="0"/>
        <v>0</v>
      </c>
      <c r="G62" s="95">
        <v>0</v>
      </c>
      <c r="H62" s="95">
        <v>0</v>
      </c>
      <c r="I62" s="95">
        <v>0</v>
      </c>
      <c r="J62" s="59">
        <f t="shared" si="1"/>
        <v>0</v>
      </c>
      <c r="K62" s="61">
        <f t="shared" si="2"/>
        <v>0</v>
      </c>
      <c r="L62" s="62">
        <f t="shared" si="3"/>
        <v>0</v>
      </c>
      <c r="M62" s="94">
        <v>0</v>
      </c>
      <c r="N62" s="95">
        <v>0</v>
      </c>
      <c r="O62" s="95">
        <v>0</v>
      </c>
      <c r="P62" s="59">
        <f t="shared" si="4"/>
        <v>0</v>
      </c>
      <c r="Q62" s="95">
        <v>0</v>
      </c>
      <c r="R62" s="95">
        <v>0</v>
      </c>
      <c r="S62" s="95">
        <v>0</v>
      </c>
      <c r="T62" s="59">
        <f t="shared" si="5"/>
        <v>0</v>
      </c>
      <c r="U62" s="61">
        <f t="shared" si="6"/>
        <v>0</v>
      </c>
      <c r="V62" s="62">
        <f t="shared" si="7"/>
        <v>0</v>
      </c>
      <c r="W62" s="113">
        <f t="shared" si="10"/>
        <v>0</v>
      </c>
      <c r="X62" s="66">
        <f>L62+V62</f>
        <v>0</v>
      </c>
      <c r="Y62" s="3"/>
      <c r="Z62" s="3"/>
      <c r="AA62" s="3"/>
      <c r="AB62" s="3"/>
    </row>
    <row r="63" spans="1:28" ht="20.25">
      <c r="A63" s="77" t="s">
        <v>32</v>
      </c>
      <c r="B63" s="24" t="s">
        <v>18</v>
      </c>
      <c r="C63" s="30">
        <v>0</v>
      </c>
      <c r="D63" s="26">
        <v>0</v>
      </c>
      <c r="E63" s="26">
        <v>0</v>
      </c>
      <c r="F63" s="31">
        <f t="shared" si="0"/>
        <v>0</v>
      </c>
      <c r="G63" s="26">
        <v>0</v>
      </c>
      <c r="H63" s="26">
        <v>0</v>
      </c>
      <c r="I63" s="26">
        <v>0</v>
      </c>
      <c r="J63" s="27">
        <f t="shared" si="1"/>
        <v>0</v>
      </c>
      <c r="K63" s="28">
        <f t="shared" si="2"/>
        <v>0</v>
      </c>
      <c r="L63" s="29">
        <f t="shared" si="3"/>
        <v>0</v>
      </c>
      <c r="M63" s="30">
        <v>0</v>
      </c>
      <c r="N63" s="26">
        <v>0</v>
      </c>
      <c r="O63" s="26">
        <v>0</v>
      </c>
      <c r="P63" s="27">
        <f t="shared" si="4"/>
        <v>0</v>
      </c>
      <c r="Q63" s="26">
        <v>0</v>
      </c>
      <c r="R63" s="26">
        <v>0</v>
      </c>
      <c r="S63" s="26">
        <v>0</v>
      </c>
      <c r="T63" s="27">
        <f t="shared" si="5"/>
        <v>0</v>
      </c>
      <c r="U63" s="80">
        <f t="shared" si="6"/>
        <v>0</v>
      </c>
      <c r="V63" s="29">
        <f t="shared" si="7"/>
        <v>0</v>
      </c>
      <c r="W63" s="132">
        <f t="shared" si="10"/>
        <v>0</v>
      </c>
      <c r="X63" s="133">
        <f t="shared" si="10"/>
        <v>0</v>
      </c>
      <c r="Y63" s="3"/>
      <c r="Z63" s="3"/>
      <c r="AA63" s="3"/>
      <c r="AB63" s="3"/>
    </row>
    <row r="64" spans="1:28" ht="20.25">
      <c r="A64" s="82"/>
      <c r="B64" s="34" t="s">
        <v>19</v>
      </c>
      <c r="C64" s="39">
        <v>0</v>
      </c>
      <c r="D64" s="36">
        <v>0</v>
      </c>
      <c r="E64" s="36">
        <v>0</v>
      </c>
      <c r="F64" s="38">
        <f t="shared" si="0"/>
        <v>0</v>
      </c>
      <c r="G64" s="36">
        <v>0</v>
      </c>
      <c r="H64" s="36">
        <v>0</v>
      </c>
      <c r="I64" s="36">
        <v>0</v>
      </c>
      <c r="J64" s="40">
        <f t="shared" si="1"/>
        <v>0</v>
      </c>
      <c r="K64" s="37">
        <f t="shared" si="2"/>
        <v>0</v>
      </c>
      <c r="L64" s="41">
        <f t="shared" si="3"/>
        <v>0</v>
      </c>
      <c r="M64" s="39">
        <v>0</v>
      </c>
      <c r="N64" s="36">
        <v>0</v>
      </c>
      <c r="O64" s="37">
        <v>0</v>
      </c>
      <c r="P64" s="38">
        <f t="shared" si="4"/>
        <v>0</v>
      </c>
      <c r="Q64" s="39">
        <v>0</v>
      </c>
      <c r="R64" s="36">
        <v>0</v>
      </c>
      <c r="S64" s="37">
        <v>0</v>
      </c>
      <c r="T64" s="38">
        <f t="shared" si="5"/>
        <v>0</v>
      </c>
      <c r="U64" s="87">
        <f t="shared" si="6"/>
        <v>0</v>
      </c>
      <c r="V64" s="41">
        <f t="shared" si="7"/>
        <v>0</v>
      </c>
      <c r="W64" s="134">
        <f t="shared" si="10"/>
        <v>0</v>
      </c>
      <c r="X64" s="42">
        <f t="shared" si="10"/>
        <v>0</v>
      </c>
      <c r="Y64" s="3"/>
      <c r="Z64" s="3"/>
      <c r="AA64" s="3"/>
      <c r="AB64" s="3"/>
    </row>
    <row r="65" spans="1:28" ht="20.25">
      <c r="A65" s="82"/>
      <c r="B65" s="34" t="s">
        <v>20</v>
      </c>
      <c r="C65" s="39">
        <v>0</v>
      </c>
      <c r="D65" s="36">
        <v>0</v>
      </c>
      <c r="E65" s="36">
        <v>0</v>
      </c>
      <c r="F65" s="38">
        <f t="shared" si="0"/>
        <v>0</v>
      </c>
      <c r="G65" s="36">
        <v>0</v>
      </c>
      <c r="H65" s="36">
        <v>0</v>
      </c>
      <c r="I65" s="36">
        <v>0</v>
      </c>
      <c r="J65" s="40">
        <f t="shared" si="1"/>
        <v>0</v>
      </c>
      <c r="K65" s="37">
        <f t="shared" si="2"/>
        <v>0</v>
      </c>
      <c r="L65" s="41">
        <f t="shared" si="3"/>
        <v>0</v>
      </c>
      <c r="M65" s="39">
        <v>0</v>
      </c>
      <c r="N65" s="36">
        <v>0</v>
      </c>
      <c r="O65" s="37">
        <v>0</v>
      </c>
      <c r="P65" s="38">
        <f t="shared" si="4"/>
        <v>0</v>
      </c>
      <c r="Q65" s="39">
        <v>0</v>
      </c>
      <c r="R65" s="36">
        <v>0</v>
      </c>
      <c r="S65" s="37">
        <v>0</v>
      </c>
      <c r="T65" s="38">
        <f t="shared" si="5"/>
        <v>0</v>
      </c>
      <c r="U65" s="87">
        <f t="shared" si="6"/>
        <v>0</v>
      </c>
      <c r="V65" s="41">
        <f t="shared" si="7"/>
        <v>0</v>
      </c>
      <c r="W65" s="135">
        <f t="shared" si="10"/>
        <v>0</v>
      </c>
      <c r="X65" s="55">
        <f t="shared" si="10"/>
        <v>0</v>
      </c>
      <c r="Y65" s="3"/>
      <c r="Z65" s="3"/>
      <c r="AA65" s="3"/>
      <c r="AB65" s="3"/>
    </row>
    <row r="66" spans="1:28" ht="20.25">
      <c r="A66" s="82"/>
      <c r="B66" s="44" t="s">
        <v>21</v>
      </c>
      <c r="C66" s="39">
        <v>0</v>
      </c>
      <c r="D66" s="36">
        <v>0</v>
      </c>
      <c r="E66" s="36">
        <v>0</v>
      </c>
      <c r="F66" s="38">
        <f t="shared" si="0"/>
        <v>0</v>
      </c>
      <c r="G66" s="36">
        <v>0</v>
      </c>
      <c r="H66" s="36">
        <v>0</v>
      </c>
      <c r="I66" s="36">
        <v>0</v>
      </c>
      <c r="J66" s="40">
        <f t="shared" si="1"/>
        <v>0</v>
      </c>
      <c r="K66" s="37">
        <f t="shared" si="2"/>
        <v>0</v>
      </c>
      <c r="L66" s="41">
        <f t="shared" si="3"/>
        <v>0</v>
      </c>
      <c r="M66" s="39">
        <v>0</v>
      </c>
      <c r="N66" s="36">
        <v>0</v>
      </c>
      <c r="O66" s="37">
        <v>0</v>
      </c>
      <c r="P66" s="38">
        <f t="shared" si="4"/>
        <v>0</v>
      </c>
      <c r="Q66" s="39">
        <v>0</v>
      </c>
      <c r="R66" s="36">
        <v>0</v>
      </c>
      <c r="S66" s="37">
        <v>0</v>
      </c>
      <c r="T66" s="38">
        <f t="shared" si="5"/>
        <v>0</v>
      </c>
      <c r="U66" s="87">
        <f t="shared" si="6"/>
        <v>0</v>
      </c>
      <c r="V66" s="41">
        <f t="shared" si="7"/>
        <v>0</v>
      </c>
      <c r="W66" s="135">
        <f>K66+U66</f>
        <v>0</v>
      </c>
      <c r="X66" s="55">
        <f t="shared" si="10"/>
        <v>0</v>
      </c>
      <c r="Y66" s="3"/>
      <c r="Z66" s="3"/>
      <c r="AA66" s="3"/>
      <c r="AB66" s="3"/>
    </row>
    <row r="67" spans="1:28" ht="20.25">
      <c r="A67" s="82"/>
      <c r="B67" s="34" t="s">
        <v>22</v>
      </c>
      <c r="C67" s="39">
        <v>0</v>
      </c>
      <c r="D67" s="36">
        <v>0</v>
      </c>
      <c r="E67" s="36">
        <v>0</v>
      </c>
      <c r="F67" s="38">
        <f t="shared" si="0"/>
        <v>0</v>
      </c>
      <c r="G67" s="36">
        <v>0</v>
      </c>
      <c r="H67" s="36">
        <v>0</v>
      </c>
      <c r="I67" s="36">
        <v>0</v>
      </c>
      <c r="J67" s="40">
        <f t="shared" si="1"/>
        <v>0</v>
      </c>
      <c r="K67" s="37">
        <f t="shared" si="2"/>
        <v>0</v>
      </c>
      <c r="L67" s="41">
        <f t="shared" si="3"/>
        <v>0</v>
      </c>
      <c r="M67" s="45">
        <v>0</v>
      </c>
      <c r="N67" s="46">
        <v>0</v>
      </c>
      <c r="O67" s="117">
        <v>0</v>
      </c>
      <c r="P67" s="38">
        <f t="shared" si="4"/>
        <v>0</v>
      </c>
      <c r="Q67" s="45">
        <v>0</v>
      </c>
      <c r="R67" s="46">
        <v>0</v>
      </c>
      <c r="S67" s="117">
        <v>0</v>
      </c>
      <c r="T67" s="38">
        <f t="shared" si="5"/>
        <v>0</v>
      </c>
      <c r="U67" s="87">
        <f t="shared" si="6"/>
        <v>0</v>
      </c>
      <c r="V67" s="41">
        <f t="shared" si="7"/>
        <v>0</v>
      </c>
      <c r="W67" s="134">
        <f t="shared" si="10"/>
        <v>0</v>
      </c>
      <c r="X67" s="42">
        <f t="shared" si="10"/>
        <v>0</v>
      </c>
      <c r="Y67" s="3"/>
      <c r="Z67" s="3"/>
      <c r="AA67" s="3"/>
      <c r="AB67" s="3"/>
    </row>
    <row r="68" spans="1:28" ht="20.25">
      <c r="A68" s="82"/>
      <c r="B68" s="44" t="s">
        <v>23</v>
      </c>
      <c r="C68" s="50">
        <v>0</v>
      </c>
      <c r="D68" s="48">
        <v>0</v>
      </c>
      <c r="E68" s="48">
        <v>0</v>
      </c>
      <c r="F68" s="53">
        <f t="shared" si="0"/>
        <v>0</v>
      </c>
      <c r="G68" s="48">
        <v>0</v>
      </c>
      <c r="H68" s="48">
        <v>0</v>
      </c>
      <c r="I68" s="48">
        <v>0</v>
      </c>
      <c r="J68" s="38">
        <f t="shared" si="1"/>
        <v>0</v>
      </c>
      <c r="K68" s="37">
        <f t="shared" si="2"/>
        <v>0</v>
      </c>
      <c r="L68" s="41">
        <f t="shared" si="3"/>
        <v>0</v>
      </c>
      <c r="M68" s="51">
        <v>0</v>
      </c>
      <c r="N68" s="52">
        <v>0</v>
      </c>
      <c r="O68" s="127">
        <v>0</v>
      </c>
      <c r="P68" s="38">
        <f t="shared" si="4"/>
        <v>0</v>
      </c>
      <c r="Q68" s="51">
        <v>0</v>
      </c>
      <c r="R68" s="52">
        <v>0</v>
      </c>
      <c r="S68" s="127">
        <v>0</v>
      </c>
      <c r="T68" s="38">
        <f t="shared" si="5"/>
        <v>0</v>
      </c>
      <c r="U68" s="37">
        <f t="shared" si="6"/>
        <v>0</v>
      </c>
      <c r="V68" s="41">
        <f t="shared" si="7"/>
        <v>0</v>
      </c>
      <c r="W68" s="134">
        <f t="shared" si="10"/>
        <v>0</v>
      </c>
      <c r="X68" s="42">
        <f t="shared" si="10"/>
        <v>0</v>
      </c>
      <c r="Y68" s="3"/>
      <c r="Z68" s="3"/>
      <c r="AA68" s="3"/>
      <c r="AB68" s="3"/>
    </row>
    <row r="69" spans="1:28" ht="20.25">
      <c r="A69" s="82"/>
      <c r="B69" s="34" t="s">
        <v>24</v>
      </c>
      <c r="C69" s="90">
        <v>0</v>
      </c>
      <c r="D69" s="60">
        <v>0</v>
      </c>
      <c r="E69" s="60">
        <v>0</v>
      </c>
      <c r="F69" s="59">
        <f t="shared" si="0"/>
        <v>0</v>
      </c>
      <c r="G69" s="60">
        <v>0</v>
      </c>
      <c r="H69" s="60">
        <v>0</v>
      </c>
      <c r="I69" s="60">
        <v>0</v>
      </c>
      <c r="J69" s="59">
        <f t="shared" si="1"/>
        <v>0</v>
      </c>
      <c r="K69" s="61">
        <f t="shared" si="2"/>
        <v>0</v>
      </c>
      <c r="L69" s="62">
        <f t="shared" si="3"/>
        <v>0</v>
      </c>
      <c r="M69" s="128">
        <v>0</v>
      </c>
      <c r="N69" s="120">
        <v>0</v>
      </c>
      <c r="O69" s="120">
        <v>0</v>
      </c>
      <c r="P69" s="59">
        <f t="shared" si="4"/>
        <v>0</v>
      </c>
      <c r="Q69" s="120">
        <v>0</v>
      </c>
      <c r="R69" s="120">
        <v>0</v>
      </c>
      <c r="S69" s="120">
        <v>0</v>
      </c>
      <c r="T69" s="59">
        <f t="shared" si="5"/>
        <v>0</v>
      </c>
      <c r="U69" s="61">
        <f t="shared" si="6"/>
        <v>0</v>
      </c>
      <c r="V69" s="62">
        <f t="shared" si="7"/>
        <v>0</v>
      </c>
      <c r="W69" s="136">
        <f t="shared" si="10"/>
        <v>0</v>
      </c>
      <c r="X69" s="66">
        <f t="shared" si="10"/>
        <v>0</v>
      </c>
      <c r="Y69" s="3"/>
      <c r="Z69" s="3"/>
      <c r="AA69" s="3"/>
      <c r="AB69" s="3"/>
    </row>
    <row r="70" spans="1:28" ht="21" thickBot="1">
      <c r="A70" s="82"/>
      <c r="B70" s="67" t="s">
        <v>25</v>
      </c>
      <c r="C70" s="94">
        <v>0</v>
      </c>
      <c r="D70" s="95">
        <v>0</v>
      </c>
      <c r="E70" s="95">
        <v>0</v>
      </c>
      <c r="F70" s="59">
        <f t="shared" si="0"/>
        <v>0</v>
      </c>
      <c r="G70" s="95">
        <v>0</v>
      </c>
      <c r="H70" s="95">
        <v>0</v>
      </c>
      <c r="I70" s="95">
        <v>0</v>
      </c>
      <c r="J70" s="59">
        <f t="shared" si="1"/>
        <v>0</v>
      </c>
      <c r="K70" s="61">
        <f t="shared" si="2"/>
        <v>0</v>
      </c>
      <c r="L70" s="62">
        <f t="shared" si="3"/>
        <v>0</v>
      </c>
      <c r="M70" s="137">
        <v>0</v>
      </c>
      <c r="N70" s="137">
        <v>0</v>
      </c>
      <c r="O70" s="137">
        <v>0</v>
      </c>
      <c r="P70" s="59">
        <f t="shared" si="4"/>
        <v>0</v>
      </c>
      <c r="Q70" s="137">
        <v>0</v>
      </c>
      <c r="R70" s="137">
        <v>0</v>
      </c>
      <c r="S70" s="137">
        <v>0</v>
      </c>
      <c r="T70" s="59">
        <f t="shared" si="5"/>
        <v>0</v>
      </c>
      <c r="U70" s="61">
        <f t="shared" si="6"/>
        <v>0</v>
      </c>
      <c r="V70" s="62">
        <f t="shared" si="7"/>
        <v>0</v>
      </c>
      <c r="W70" s="136">
        <f t="shared" si="10"/>
        <v>0</v>
      </c>
      <c r="X70" s="66">
        <f t="shared" si="10"/>
        <v>0</v>
      </c>
      <c r="Y70" s="3"/>
      <c r="Z70" s="3"/>
      <c r="AA70" s="3"/>
      <c r="AB70" s="3"/>
    </row>
    <row r="71" spans="1:28" ht="20.25">
      <c r="A71" s="77" t="s">
        <v>33</v>
      </c>
      <c r="B71" s="24" t="s">
        <v>18</v>
      </c>
      <c r="C71" s="30">
        <v>0</v>
      </c>
      <c r="D71" s="26">
        <v>0</v>
      </c>
      <c r="E71" s="26">
        <v>0</v>
      </c>
      <c r="F71" s="31">
        <f t="shared" si="0"/>
        <v>0</v>
      </c>
      <c r="G71" s="26">
        <v>0</v>
      </c>
      <c r="H71" s="26">
        <v>0</v>
      </c>
      <c r="I71" s="26">
        <v>0</v>
      </c>
      <c r="J71" s="27">
        <f t="shared" si="1"/>
        <v>0</v>
      </c>
      <c r="K71" s="28">
        <f t="shared" si="2"/>
        <v>0</v>
      </c>
      <c r="L71" s="29">
        <f t="shared" si="3"/>
        <v>0</v>
      </c>
      <c r="M71" s="30">
        <v>0</v>
      </c>
      <c r="N71" s="30">
        <v>0</v>
      </c>
      <c r="O71" s="30">
        <v>0</v>
      </c>
      <c r="P71" s="27">
        <f t="shared" si="4"/>
        <v>0</v>
      </c>
      <c r="Q71" s="30">
        <v>0</v>
      </c>
      <c r="R71" s="30">
        <v>0</v>
      </c>
      <c r="S71" s="30">
        <v>0</v>
      </c>
      <c r="T71" s="27">
        <f t="shared" si="5"/>
        <v>0</v>
      </c>
      <c r="U71" s="80">
        <f t="shared" si="6"/>
        <v>0</v>
      </c>
      <c r="V71" s="29">
        <f t="shared" si="7"/>
        <v>0</v>
      </c>
      <c r="W71" s="110">
        <f t="shared" si="10"/>
        <v>0</v>
      </c>
      <c r="X71" s="32">
        <f t="shared" si="10"/>
        <v>0</v>
      </c>
      <c r="Y71" s="3"/>
      <c r="Z71" s="3"/>
      <c r="AA71" s="3"/>
      <c r="AB71" s="3"/>
    </row>
    <row r="72" spans="1:28" ht="20.25">
      <c r="A72" s="82"/>
      <c r="B72" s="34" t="s">
        <v>19</v>
      </c>
      <c r="C72" s="104">
        <v>0</v>
      </c>
      <c r="D72" s="105">
        <v>0</v>
      </c>
      <c r="E72" s="105">
        <v>0</v>
      </c>
      <c r="F72" s="38">
        <f t="shared" si="0"/>
        <v>0</v>
      </c>
      <c r="G72" s="105">
        <v>0</v>
      </c>
      <c r="H72" s="105">
        <v>0</v>
      </c>
      <c r="I72" s="105">
        <v>0</v>
      </c>
      <c r="J72" s="40">
        <f t="shared" si="1"/>
        <v>0</v>
      </c>
      <c r="K72" s="37">
        <f t="shared" si="2"/>
        <v>0</v>
      </c>
      <c r="L72" s="41">
        <f t="shared" si="3"/>
        <v>0</v>
      </c>
      <c r="M72" s="39">
        <v>0</v>
      </c>
      <c r="N72" s="36">
        <v>0</v>
      </c>
      <c r="O72" s="37">
        <v>0</v>
      </c>
      <c r="P72" s="38">
        <f t="shared" si="4"/>
        <v>0</v>
      </c>
      <c r="Q72" s="39">
        <v>0</v>
      </c>
      <c r="R72" s="36">
        <v>0</v>
      </c>
      <c r="S72" s="37">
        <v>0</v>
      </c>
      <c r="T72" s="38">
        <f t="shared" si="5"/>
        <v>0</v>
      </c>
      <c r="U72" s="87">
        <f t="shared" si="6"/>
        <v>0</v>
      </c>
      <c r="V72" s="41">
        <f t="shared" si="7"/>
        <v>0</v>
      </c>
      <c r="W72" s="112">
        <f t="shared" si="10"/>
        <v>0</v>
      </c>
      <c r="X72" s="42">
        <f t="shared" si="10"/>
        <v>0</v>
      </c>
      <c r="Y72" s="3"/>
      <c r="Z72" s="3"/>
      <c r="AA72" s="3"/>
      <c r="AB72" s="3"/>
    </row>
    <row r="73" spans="1:28" ht="20.25">
      <c r="A73" s="82"/>
      <c r="B73" s="34" t="s">
        <v>20</v>
      </c>
      <c r="C73" s="50">
        <v>0</v>
      </c>
      <c r="D73" s="48">
        <v>0</v>
      </c>
      <c r="E73" s="48">
        <v>0</v>
      </c>
      <c r="F73" s="38">
        <f t="shared" si="0"/>
        <v>0</v>
      </c>
      <c r="G73" s="48">
        <v>0</v>
      </c>
      <c r="H73" s="48">
        <v>0</v>
      </c>
      <c r="I73" s="48">
        <v>0</v>
      </c>
      <c r="J73" s="40">
        <f t="shared" si="1"/>
        <v>0</v>
      </c>
      <c r="K73" s="37">
        <f t="shared" si="2"/>
        <v>0</v>
      </c>
      <c r="L73" s="41">
        <f t="shared" si="3"/>
        <v>0</v>
      </c>
      <c r="M73" s="50">
        <v>0</v>
      </c>
      <c r="N73" s="48">
        <v>0</v>
      </c>
      <c r="O73" s="49">
        <v>0</v>
      </c>
      <c r="P73" s="38">
        <f t="shared" si="4"/>
        <v>0</v>
      </c>
      <c r="Q73" s="39">
        <v>0</v>
      </c>
      <c r="R73" s="36">
        <v>0</v>
      </c>
      <c r="S73" s="37">
        <v>0</v>
      </c>
      <c r="T73" s="38">
        <f t="shared" si="5"/>
        <v>0</v>
      </c>
      <c r="U73" s="87">
        <f t="shared" si="6"/>
        <v>0</v>
      </c>
      <c r="V73" s="41">
        <f t="shared" si="7"/>
        <v>0</v>
      </c>
      <c r="W73" s="126">
        <f t="shared" si="10"/>
        <v>0</v>
      </c>
      <c r="X73" s="55">
        <f t="shared" si="10"/>
        <v>0</v>
      </c>
      <c r="Y73" s="3"/>
      <c r="Z73" s="3"/>
      <c r="AA73" s="3"/>
      <c r="AB73" s="3"/>
    </row>
    <row r="74" spans="1:28" ht="20.25">
      <c r="A74" s="82"/>
      <c r="B74" s="34" t="s">
        <v>21</v>
      </c>
      <c r="C74" s="39">
        <v>0</v>
      </c>
      <c r="D74" s="36">
        <v>0</v>
      </c>
      <c r="E74" s="36">
        <v>0</v>
      </c>
      <c r="F74" s="38">
        <f t="shared" si="0"/>
        <v>0</v>
      </c>
      <c r="G74" s="36">
        <v>0</v>
      </c>
      <c r="H74" s="36">
        <v>0</v>
      </c>
      <c r="I74" s="36">
        <v>0</v>
      </c>
      <c r="J74" s="40">
        <f t="shared" si="1"/>
        <v>0</v>
      </c>
      <c r="K74" s="37">
        <f t="shared" si="2"/>
        <v>0</v>
      </c>
      <c r="L74" s="41">
        <f t="shared" si="3"/>
        <v>0</v>
      </c>
      <c r="M74" s="45">
        <v>0</v>
      </c>
      <c r="N74" s="46">
        <v>0</v>
      </c>
      <c r="O74" s="117">
        <v>0</v>
      </c>
      <c r="P74" s="38">
        <f t="shared" si="4"/>
        <v>0</v>
      </c>
      <c r="Q74" s="45">
        <v>0</v>
      </c>
      <c r="R74" s="46">
        <v>0</v>
      </c>
      <c r="S74" s="117">
        <v>0</v>
      </c>
      <c r="T74" s="38">
        <f t="shared" si="5"/>
        <v>0</v>
      </c>
      <c r="U74" s="87">
        <f t="shared" si="6"/>
        <v>0</v>
      </c>
      <c r="V74" s="41">
        <f t="shared" si="7"/>
        <v>0</v>
      </c>
      <c r="W74" s="112">
        <f t="shared" ref="W74:X102" si="11">K74+U74</f>
        <v>0</v>
      </c>
      <c r="X74" s="42">
        <f t="shared" si="11"/>
        <v>0</v>
      </c>
      <c r="Y74" s="3"/>
      <c r="Z74" s="3"/>
      <c r="AA74" s="3"/>
      <c r="AB74" s="3"/>
    </row>
    <row r="75" spans="1:28" ht="20.25">
      <c r="A75" s="82"/>
      <c r="B75" s="34" t="s">
        <v>22</v>
      </c>
      <c r="C75" s="39">
        <v>0</v>
      </c>
      <c r="D75" s="36">
        <v>0</v>
      </c>
      <c r="E75" s="36">
        <v>0</v>
      </c>
      <c r="F75" s="38">
        <f t="shared" si="0"/>
        <v>0</v>
      </c>
      <c r="G75" s="36">
        <v>0</v>
      </c>
      <c r="H75" s="36">
        <v>0</v>
      </c>
      <c r="I75" s="36">
        <v>0</v>
      </c>
      <c r="J75" s="38">
        <f t="shared" si="1"/>
        <v>0</v>
      </c>
      <c r="K75" s="37">
        <f t="shared" si="2"/>
        <v>0</v>
      </c>
      <c r="L75" s="41">
        <f t="shared" si="3"/>
        <v>0</v>
      </c>
      <c r="M75" s="45">
        <v>0</v>
      </c>
      <c r="N75" s="46">
        <v>0</v>
      </c>
      <c r="O75" s="117">
        <v>0</v>
      </c>
      <c r="P75" s="38">
        <f t="shared" si="4"/>
        <v>0</v>
      </c>
      <c r="Q75" s="45">
        <v>0</v>
      </c>
      <c r="R75" s="46">
        <v>0</v>
      </c>
      <c r="S75" s="117">
        <v>0</v>
      </c>
      <c r="T75" s="38">
        <f t="shared" si="5"/>
        <v>0</v>
      </c>
      <c r="U75" s="87">
        <f t="shared" si="6"/>
        <v>0</v>
      </c>
      <c r="V75" s="41">
        <f t="shared" si="7"/>
        <v>0</v>
      </c>
      <c r="W75" s="112">
        <f t="shared" si="11"/>
        <v>0</v>
      </c>
      <c r="X75" s="42">
        <f t="shared" si="11"/>
        <v>0</v>
      </c>
      <c r="Y75" s="3"/>
      <c r="Z75" s="3"/>
      <c r="AA75" s="3"/>
      <c r="AB75" s="3"/>
    </row>
    <row r="76" spans="1:28" ht="20.25">
      <c r="A76" s="82"/>
      <c r="B76" s="44" t="s">
        <v>23</v>
      </c>
      <c r="C76" s="39">
        <v>0</v>
      </c>
      <c r="D76" s="36">
        <v>0</v>
      </c>
      <c r="E76" s="36">
        <v>0</v>
      </c>
      <c r="F76" s="38">
        <f t="shared" si="0"/>
        <v>0</v>
      </c>
      <c r="G76" s="36">
        <v>0</v>
      </c>
      <c r="H76" s="36">
        <v>0</v>
      </c>
      <c r="I76" s="36">
        <v>0</v>
      </c>
      <c r="J76" s="38">
        <f t="shared" si="1"/>
        <v>0</v>
      </c>
      <c r="K76" s="37">
        <f t="shared" si="2"/>
        <v>0</v>
      </c>
      <c r="L76" s="41">
        <f t="shared" si="3"/>
        <v>0</v>
      </c>
      <c r="M76" s="45">
        <v>0</v>
      </c>
      <c r="N76" s="46">
        <v>0</v>
      </c>
      <c r="O76" s="46">
        <v>0</v>
      </c>
      <c r="P76" s="38">
        <f t="shared" si="4"/>
        <v>0</v>
      </c>
      <c r="Q76" s="46">
        <v>0</v>
      </c>
      <c r="R76" s="46">
        <v>0</v>
      </c>
      <c r="S76" s="46">
        <v>0</v>
      </c>
      <c r="T76" s="38">
        <f t="shared" si="5"/>
        <v>0</v>
      </c>
      <c r="U76" s="37">
        <f t="shared" si="6"/>
        <v>0</v>
      </c>
      <c r="V76" s="41">
        <f t="shared" si="7"/>
        <v>0</v>
      </c>
      <c r="W76" s="112">
        <f t="shared" si="11"/>
        <v>0</v>
      </c>
      <c r="X76" s="42">
        <f t="shared" si="11"/>
        <v>0</v>
      </c>
      <c r="Y76" s="3"/>
      <c r="Z76" s="3"/>
      <c r="AA76" s="3"/>
      <c r="AB76" s="3"/>
    </row>
    <row r="77" spans="1:28" ht="20.25">
      <c r="A77" s="82"/>
      <c r="B77" s="34" t="s">
        <v>24</v>
      </c>
      <c r="C77" s="90">
        <v>0</v>
      </c>
      <c r="D77" s="60">
        <v>0</v>
      </c>
      <c r="E77" s="60">
        <v>0</v>
      </c>
      <c r="F77" s="59">
        <f t="shared" si="0"/>
        <v>0</v>
      </c>
      <c r="G77" s="60">
        <v>0</v>
      </c>
      <c r="H77" s="60">
        <v>0</v>
      </c>
      <c r="I77" s="60">
        <v>0</v>
      </c>
      <c r="J77" s="59">
        <f t="shared" si="1"/>
        <v>0</v>
      </c>
      <c r="K77" s="61">
        <f t="shared" si="2"/>
        <v>0</v>
      </c>
      <c r="L77" s="62">
        <f t="shared" si="3"/>
        <v>0</v>
      </c>
      <c r="M77" s="128">
        <v>0</v>
      </c>
      <c r="N77" s="120">
        <v>0</v>
      </c>
      <c r="O77" s="120">
        <v>0</v>
      </c>
      <c r="P77" s="59">
        <f t="shared" si="4"/>
        <v>0</v>
      </c>
      <c r="Q77" s="120">
        <v>0</v>
      </c>
      <c r="R77" s="120">
        <v>0</v>
      </c>
      <c r="S77" s="120">
        <v>0</v>
      </c>
      <c r="T77" s="59">
        <f t="shared" si="5"/>
        <v>0</v>
      </c>
      <c r="U77" s="61">
        <f t="shared" si="6"/>
        <v>0</v>
      </c>
      <c r="V77" s="62">
        <f t="shared" si="7"/>
        <v>0</v>
      </c>
      <c r="W77" s="113">
        <f t="shared" si="11"/>
        <v>0</v>
      </c>
      <c r="X77" s="66">
        <f t="shared" si="11"/>
        <v>0</v>
      </c>
      <c r="Y77" s="3"/>
      <c r="Z77" s="3"/>
      <c r="AA77" s="3"/>
      <c r="AB77" s="3"/>
    </row>
    <row r="78" spans="1:28" ht="21" thickBot="1">
      <c r="A78" s="82"/>
      <c r="B78" s="67" t="s">
        <v>25</v>
      </c>
      <c r="C78" s="102">
        <v>0</v>
      </c>
      <c r="D78" s="71">
        <v>0</v>
      </c>
      <c r="E78" s="71">
        <v>0</v>
      </c>
      <c r="F78" s="70">
        <f t="shared" si="0"/>
        <v>0</v>
      </c>
      <c r="G78" s="71">
        <v>0</v>
      </c>
      <c r="H78" s="71">
        <v>0</v>
      </c>
      <c r="I78" s="71">
        <v>0</v>
      </c>
      <c r="J78" s="70">
        <f t="shared" si="1"/>
        <v>0</v>
      </c>
      <c r="K78" s="75">
        <f t="shared" si="2"/>
        <v>0</v>
      </c>
      <c r="L78" s="73">
        <f t="shared" si="3"/>
        <v>0</v>
      </c>
      <c r="M78" s="138">
        <v>0</v>
      </c>
      <c r="N78" s="125">
        <v>0</v>
      </c>
      <c r="O78" s="125">
        <v>0</v>
      </c>
      <c r="P78" s="70">
        <f t="shared" si="4"/>
        <v>0</v>
      </c>
      <c r="Q78" s="125">
        <v>0</v>
      </c>
      <c r="R78" s="125">
        <v>0</v>
      </c>
      <c r="S78" s="125">
        <v>0</v>
      </c>
      <c r="T78" s="70">
        <f t="shared" si="5"/>
        <v>0</v>
      </c>
      <c r="U78" s="75">
        <f t="shared" si="6"/>
        <v>0</v>
      </c>
      <c r="V78" s="73">
        <f t="shared" si="7"/>
        <v>0</v>
      </c>
      <c r="W78" s="139">
        <f t="shared" si="11"/>
        <v>0</v>
      </c>
      <c r="X78" s="76">
        <f t="shared" si="11"/>
        <v>0</v>
      </c>
      <c r="Y78" s="3"/>
      <c r="Z78" s="3"/>
      <c r="AA78" s="3"/>
      <c r="AB78" s="3"/>
    </row>
    <row r="79" spans="1:28" ht="20.25">
      <c r="A79" s="77" t="s">
        <v>34</v>
      </c>
      <c r="B79" s="24" t="s">
        <v>18</v>
      </c>
      <c r="C79" s="30">
        <v>0</v>
      </c>
      <c r="D79" s="26">
        <v>0</v>
      </c>
      <c r="E79" s="26">
        <v>0</v>
      </c>
      <c r="F79" s="31">
        <f t="shared" si="0"/>
        <v>0</v>
      </c>
      <c r="G79" s="26">
        <v>0</v>
      </c>
      <c r="H79" s="26">
        <v>0</v>
      </c>
      <c r="I79" s="26">
        <v>0</v>
      </c>
      <c r="J79" s="27">
        <f t="shared" si="1"/>
        <v>0</v>
      </c>
      <c r="K79" s="28">
        <f t="shared" si="2"/>
        <v>0</v>
      </c>
      <c r="L79" s="29">
        <f t="shared" si="3"/>
        <v>0</v>
      </c>
      <c r="M79" s="30">
        <v>0</v>
      </c>
      <c r="N79" s="26">
        <v>0</v>
      </c>
      <c r="O79" s="26">
        <v>0</v>
      </c>
      <c r="P79" s="27">
        <f t="shared" si="4"/>
        <v>0</v>
      </c>
      <c r="Q79" s="26">
        <v>0</v>
      </c>
      <c r="R79" s="26">
        <v>0</v>
      </c>
      <c r="S79" s="26">
        <v>0</v>
      </c>
      <c r="T79" s="27">
        <f t="shared" si="5"/>
        <v>0</v>
      </c>
      <c r="U79" s="80">
        <f t="shared" si="6"/>
        <v>0</v>
      </c>
      <c r="V79" s="29">
        <f t="shared" si="7"/>
        <v>0</v>
      </c>
      <c r="W79" s="132">
        <f t="shared" si="11"/>
        <v>0</v>
      </c>
      <c r="X79" s="133">
        <f t="shared" si="11"/>
        <v>0</v>
      </c>
      <c r="Y79" s="3"/>
      <c r="Z79" s="140"/>
      <c r="AA79" s="3"/>
      <c r="AB79" s="3"/>
    </row>
    <row r="80" spans="1:28" ht="20.25">
      <c r="A80" s="82"/>
      <c r="B80" s="34" t="s">
        <v>19</v>
      </c>
      <c r="C80" s="39">
        <v>0</v>
      </c>
      <c r="D80" s="36">
        <v>0</v>
      </c>
      <c r="E80" s="36">
        <v>0</v>
      </c>
      <c r="F80" s="38">
        <f t="shared" si="0"/>
        <v>0</v>
      </c>
      <c r="G80" s="36">
        <v>0</v>
      </c>
      <c r="H80" s="36">
        <v>0</v>
      </c>
      <c r="I80" s="36">
        <v>0</v>
      </c>
      <c r="J80" s="40">
        <f t="shared" si="1"/>
        <v>0</v>
      </c>
      <c r="K80" s="37">
        <f t="shared" si="2"/>
        <v>0</v>
      </c>
      <c r="L80" s="41">
        <f t="shared" si="3"/>
        <v>0</v>
      </c>
      <c r="M80" s="39">
        <v>0</v>
      </c>
      <c r="N80" s="36">
        <v>0</v>
      </c>
      <c r="O80" s="37">
        <v>0</v>
      </c>
      <c r="P80" s="38">
        <f t="shared" si="4"/>
        <v>0</v>
      </c>
      <c r="Q80" s="39">
        <v>0</v>
      </c>
      <c r="R80" s="36">
        <v>0</v>
      </c>
      <c r="S80" s="37">
        <v>0</v>
      </c>
      <c r="T80" s="38">
        <f t="shared" si="5"/>
        <v>0</v>
      </c>
      <c r="U80" s="87">
        <f t="shared" si="6"/>
        <v>0</v>
      </c>
      <c r="V80" s="41">
        <f t="shared" si="7"/>
        <v>0</v>
      </c>
      <c r="W80" s="134">
        <f t="shared" si="11"/>
        <v>0</v>
      </c>
      <c r="X80" s="42">
        <f t="shared" si="11"/>
        <v>0</v>
      </c>
      <c r="Y80" s="3"/>
      <c r="Z80" s="3"/>
      <c r="AA80" s="3"/>
      <c r="AB80" s="3"/>
    </row>
    <row r="81" spans="1:28" ht="20.25">
      <c r="A81" s="82"/>
      <c r="B81" s="34" t="s">
        <v>20</v>
      </c>
      <c r="C81" s="50">
        <v>0</v>
      </c>
      <c r="D81" s="48">
        <v>0</v>
      </c>
      <c r="E81" s="48">
        <v>0</v>
      </c>
      <c r="F81" s="38">
        <f t="shared" si="0"/>
        <v>0</v>
      </c>
      <c r="G81" s="48">
        <v>0</v>
      </c>
      <c r="H81" s="48">
        <v>0</v>
      </c>
      <c r="I81" s="48">
        <v>0</v>
      </c>
      <c r="J81" s="40">
        <f t="shared" si="1"/>
        <v>0</v>
      </c>
      <c r="K81" s="37">
        <f t="shared" si="2"/>
        <v>0</v>
      </c>
      <c r="L81" s="41">
        <f t="shared" si="3"/>
        <v>0</v>
      </c>
      <c r="M81" s="51">
        <v>0</v>
      </c>
      <c r="N81" s="52">
        <v>0</v>
      </c>
      <c r="O81" s="127">
        <v>0</v>
      </c>
      <c r="P81" s="38">
        <f t="shared" si="4"/>
        <v>0</v>
      </c>
      <c r="Q81" s="45">
        <v>0</v>
      </c>
      <c r="R81" s="46">
        <v>0</v>
      </c>
      <c r="S81" s="117">
        <v>0</v>
      </c>
      <c r="T81" s="38">
        <f t="shared" si="5"/>
        <v>0</v>
      </c>
      <c r="U81" s="87">
        <f t="shared" si="6"/>
        <v>0</v>
      </c>
      <c r="V81" s="41">
        <f t="shared" si="7"/>
        <v>0</v>
      </c>
      <c r="W81" s="134">
        <f t="shared" si="11"/>
        <v>0</v>
      </c>
      <c r="X81" s="42">
        <f t="shared" si="11"/>
        <v>0</v>
      </c>
      <c r="Y81" s="3"/>
      <c r="Z81" s="3"/>
      <c r="AA81" s="3"/>
      <c r="AB81" s="3"/>
    </row>
    <row r="82" spans="1:28" ht="20.25">
      <c r="A82" s="82"/>
      <c r="B82" s="141" t="s">
        <v>21</v>
      </c>
      <c r="C82" s="39">
        <v>0</v>
      </c>
      <c r="D82" s="36">
        <v>0</v>
      </c>
      <c r="E82" s="36">
        <v>0</v>
      </c>
      <c r="F82" s="38">
        <f t="shared" si="0"/>
        <v>0</v>
      </c>
      <c r="G82" s="36">
        <v>0</v>
      </c>
      <c r="H82" s="36">
        <v>0</v>
      </c>
      <c r="I82" s="36">
        <v>0</v>
      </c>
      <c r="J82" s="40">
        <f t="shared" si="1"/>
        <v>0</v>
      </c>
      <c r="K82" s="37">
        <f t="shared" si="2"/>
        <v>0</v>
      </c>
      <c r="L82" s="41">
        <f t="shared" si="3"/>
        <v>0</v>
      </c>
      <c r="M82" s="45">
        <v>0</v>
      </c>
      <c r="N82" s="46">
        <v>0</v>
      </c>
      <c r="O82" s="117">
        <v>0</v>
      </c>
      <c r="P82" s="38">
        <f t="shared" si="4"/>
        <v>0</v>
      </c>
      <c r="Q82" s="45">
        <v>0</v>
      </c>
      <c r="R82" s="46">
        <v>0</v>
      </c>
      <c r="S82" s="117">
        <v>0</v>
      </c>
      <c r="T82" s="38">
        <f t="shared" si="5"/>
        <v>0</v>
      </c>
      <c r="U82" s="87">
        <f t="shared" si="6"/>
        <v>0</v>
      </c>
      <c r="V82" s="41">
        <f t="shared" si="7"/>
        <v>0</v>
      </c>
      <c r="W82" s="134">
        <f t="shared" si="11"/>
        <v>0</v>
      </c>
      <c r="X82" s="42">
        <f t="shared" si="11"/>
        <v>0</v>
      </c>
      <c r="Y82" s="3"/>
      <c r="Z82" s="3"/>
      <c r="AA82" s="3"/>
      <c r="AB82" s="3"/>
    </row>
    <row r="83" spans="1:28" ht="20.25">
      <c r="A83" s="82"/>
      <c r="B83" s="141" t="s">
        <v>22</v>
      </c>
      <c r="C83" s="39">
        <v>0</v>
      </c>
      <c r="D83" s="36">
        <v>0</v>
      </c>
      <c r="E83" s="36">
        <v>0</v>
      </c>
      <c r="F83" s="38">
        <f t="shared" si="0"/>
        <v>0</v>
      </c>
      <c r="G83" s="36">
        <v>0</v>
      </c>
      <c r="H83" s="36">
        <v>0</v>
      </c>
      <c r="I83" s="36">
        <v>0</v>
      </c>
      <c r="J83" s="40">
        <f t="shared" si="1"/>
        <v>0</v>
      </c>
      <c r="K83" s="37">
        <f t="shared" si="2"/>
        <v>0</v>
      </c>
      <c r="L83" s="41">
        <f t="shared" si="3"/>
        <v>0</v>
      </c>
      <c r="M83" s="45">
        <v>0</v>
      </c>
      <c r="N83" s="46">
        <v>0</v>
      </c>
      <c r="O83" s="117">
        <v>0</v>
      </c>
      <c r="P83" s="38">
        <f t="shared" si="4"/>
        <v>0</v>
      </c>
      <c r="Q83" s="45">
        <v>0</v>
      </c>
      <c r="R83" s="46">
        <v>0</v>
      </c>
      <c r="S83" s="117">
        <v>0</v>
      </c>
      <c r="T83" s="38">
        <f t="shared" si="5"/>
        <v>0</v>
      </c>
      <c r="U83" s="87">
        <f t="shared" si="6"/>
        <v>0</v>
      </c>
      <c r="V83" s="41">
        <f t="shared" si="7"/>
        <v>0</v>
      </c>
      <c r="W83" s="134">
        <f t="shared" si="11"/>
        <v>0</v>
      </c>
      <c r="X83" s="42">
        <f t="shared" si="11"/>
        <v>0</v>
      </c>
      <c r="Y83" s="3"/>
      <c r="Z83" s="3"/>
      <c r="AA83" s="3"/>
      <c r="AB83" s="3"/>
    </row>
    <row r="84" spans="1:28" ht="20.25">
      <c r="A84" s="82"/>
      <c r="B84" s="141" t="s">
        <v>23</v>
      </c>
      <c r="C84" s="50">
        <v>0</v>
      </c>
      <c r="D84" s="48">
        <v>0</v>
      </c>
      <c r="E84" s="48">
        <v>0</v>
      </c>
      <c r="F84" s="53">
        <f t="shared" si="0"/>
        <v>0</v>
      </c>
      <c r="G84" s="48">
        <v>0</v>
      </c>
      <c r="H84" s="48">
        <v>0</v>
      </c>
      <c r="I84" s="48">
        <v>0</v>
      </c>
      <c r="J84" s="53">
        <f t="shared" si="1"/>
        <v>0</v>
      </c>
      <c r="K84" s="49">
        <f t="shared" si="2"/>
        <v>0</v>
      </c>
      <c r="L84" s="54">
        <f t="shared" si="3"/>
        <v>0</v>
      </c>
      <c r="M84" s="51">
        <v>0</v>
      </c>
      <c r="N84" s="52">
        <v>0</v>
      </c>
      <c r="O84" s="127">
        <v>0</v>
      </c>
      <c r="P84" s="38">
        <f t="shared" si="4"/>
        <v>0</v>
      </c>
      <c r="Q84" s="51">
        <v>0</v>
      </c>
      <c r="R84" s="52">
        <v>0</v>
      </c>
      <c r="S84" s="127">
        <v>0</v>
      </c>
      <c r="T84" s="38">
        <f t="shared" si="5"/>
        <v>0</v>
      </c>
      <c r="U84" s="89">
        <f t="shared" si="6"/>
        <v>0</v>
      </c>
      <c r="V84" s="41">
        <f t="shared" si="7"/>
        <v>0</v>
      </c>
      <c r="W84" s="134">
        <f t="shared" si="11"/>
        <v>0</v>
      </c>
      <c r="X84" s="42">
        <f t="shared" si="11"/>
        <v>0</v>
      </c>
      <c r="Y84" s="3"/>
      <c r="Z84" s="3"/>
      <c r="AA84" s="3"/>
      <c r="AB84" s="3"/>
    </row>
    <row r="85" spans="1:28" ht="20.25">
      <c r="A85" s="82"/>
      <c r="B85" s="34" t="s">
        <v>24</v>
      </c>
      <c r="C85" s="90">
        <v>0</v>
      </c>
      <c r="D85" s="60">
        <v>0</v>
      </c>
      <c r="E85" s="60">
        <v>0</v>
      </c>
      <c r="F85" s="59">
        <f t="shared" si="0"/>
        <v>0</v>
      </c>
      <c r="G85" s="60">
        <v>0</v>
      </c>
      <c r="H85" s="60">
        <v>0</v>
      </c>
      <c r="I85" s="60">
        <v>0</v>
      </c>
      <c r="J85" s="59">
        <f t="shared" si="1"/>
        <v>0</v>
      </c>
      <c r="K85" s="61">
        <f t="shared" si="2"/>
        <v>0</v>
      </c>
      <c r="L85" s="62">
        <f t="shared" si="3"/>
        <v>0</v>
      </c>
      <c r="M85" s="63">
        <v>0</v>
      </c>
      <c r="N85" s="64">
        <v>0</v>
      </c>
      <c r="O85" s="65">
        <v>0</v>
      </c>
      <c r="P85" s="59">
        <f t="shared" si="4"/>
        <v>0</v>
      </c>
      <c r="Q85" s="120">
        <v>0</v>
      </c>
      <c r="R85" s="120">
        <v>0</v>
      </c>
      <c r="S85" s="120">
        <v>0</v>
      </c>
      <c r="T85" s="59">
        <f t="shared" si="5"/>
        <v>0</v>
      </c>
      <c r="U85" s="61">
        <f t="shared" si="6"/>
        <v>0</v>
      </c>
      <c r="V85" s="62">
        <f t="shared" si="7"/>
        <v>0</v>
      </c>
      <c r="W85" s="136">
        <f t="shared" si="11"/>
        <v>0</v>
      </c>
      <c r="X85" s="66">
        <f t="shared" si="11"/>
        <v>0</v>
      </c>
      <c r="Y85" s="3"/>
      <c r="Z85" s="3"/>
      <c r="AA85" s="3"/>
      <c r="AB85" s="3"/>
    </row>
    <row r="86" spans="1:28" ht="21" thickBot="1">
      <c r="A86" s="82"/>
      <c r="B86" s="67" t="s">
        <v>25</v>
      </c>
      <c r="C86" s="102">
        <v>0</v>
      </c>
      <c r="D86" s="71">
        <v>0</v>
      </c>
      <c r="E86" s="71">
        <v>0</v>
      </c>
      <c r="F86" s="70">
        <f t="shared" si="0"/>
        <v>0</v>
      </c>
      <c r="G86" s="71">
        <v>0</v>
      </c>
      <c r="H86" s="71">
        <v>0</v>
      </c>
      <c r="I86" s="71">
        <v>0</v>
      </c>
      <c r="J86" s="70">
        <f t="shared" si="1"/>
        <v>0</v>
      </c>
      <c r="K86" s="75">
        <f t="shared" si="2"/>
        <v>0</v>
      </c>
      <c r="L86" s="73">
        <f t="shared" si="3"/>
        <v>0</v>
      </c>
      <c r="M86" s="142">
        <v>0</v>
      </c>
      <c r="N86" s="143">
        <v>0</v>
      </c>
      <c r="O86" s="143">
        <v>0</v>
      </c>
      <c r="P86" s="70">
        <f t="shared" si="4"/>
        <v>0</v>
      </c>
      <c r="Q86" s="125">
        <v>0</v>
      </c>
      <c r="R86" s="125">
        <v>0</v>
      </c>
      <c r="S86" s="125">
        <v>0</v>
      </c>
      <c r="T86" s="70">
        <f t="shared" si="5"/>
        <v>0</v>
      </c>
      <c r="U86" s="75">
        <f t="shared" si="6"/>
        <v>0</v>
      </c>
      <c r="V86" s="73">
        <f t="shared" si="7"/>
        <v>0</v>
      </c>
      <c r="W86" s="136">
        <f>K86+U86</f>
        <v>0</v>
      </c>
      <c r="X86" s="66">
        <f t="shared" si="11"/>
        <v>0</v>
      </c>
      <c r="Y86" s="3"/>
      <c r="Z86" s="140"/>
      <c r="AA86" s="140"/>
      <c r="AB86" s="3"/>
    </row>
    <row r="87" spans="1:28" ht="20.25">
      <c r="A87" s="23" t="s">
        <v>35</v>
      </c>
      <c r="B87" s="24" t="s">
        <v>18</v>
      </c>
      <c r="C87" s="25">
        <v>0</v>
      </c>
      <c r="D87" s="30">
        <v>0</v>
      </c>
      <c r="E87" s="26">
        <v>0</v>
      </c>
      <c r="F87" s="31">
        <f t="shared" si="0"/>
        <v>0</v>
      </c>
      <c r="G87" s="26">
        <v>0</v>
      </c>
      <c r="H87" s="26">
        <v>0</v>
      </c>
      <c r="I87" s="26">
        <v>0</v>
      </c>
      <c r="J87" s="27">
        <f t="shared" si="1"/>
        <v>0</v>
      </c>
      <c r="K87" s="28">
        <f t="shared" si="2"/>
        <v>0</v>
      </c>
      <c r="L87" s="29">
        <f t="shared" si="3"/>
        <v>0</v>
      </c>
      <c r="M87" s="30">
        <v>0</v>
      </c>
      <c r="N87" s="26">
        <v>0</v>
      </c>
      <c r="O87" s="26">
        <v>0</v>
      </c>
      <c r="P87" s="27">
        <f t="shared" si="4"/>
        <v>0</v>
      </c>
      <c r="Q87" s="26">
        <v>0</v>
      </c>
      <c r="R87" s="26">
        <v>0</v>
      </c>
      <c r="S87" s="26">
        <v>0</v>
      </c>
      <c r="T87" s="27">
        <f t="shared" si="5"/>
        <v>0</v>
      </c>
      <c r="U87" s="80">
        <f t="shared" si="6"/>
        <v>0</v>
      </c>
      <c r="V87" s="29">
        <f t="shared" si="7"/>
        <v>0</v>
      </c>
      <c r="W87" s="144">
        <f t="shared" si="11"/>
        <v>0</v>
      </c>
      <c r="X87" s="144">
        <f t="shared" si="11"/>
        <v>0</v>
      </c>
      <c r="Y87" s="3"/>
      <c r="Z87" s="3"/>
      <c r="AA87" s="3"/>
      <c r="AB87" s="3"/>
    </row>
    <row r="88" spans="1:28" ht="20.25">
      <c r="A88" s="33"/>
      <c r="B88" s="34" t="s">
        <v>19</v>
      </c>
      <c r="C88" s="35">
        <v>0</v>
      </c>
      <c r="D88" s="36">
        <v>0</v>
      </c>
      <c r="E88" s="36">
        <v>0</v>
      </c>
      <c r="F88" s="38">
        <f t="shared" si="0"/>
        <v>0</v>
      </c>
      <c r="G88" s="36">
        <v>0</v>
      </c>
      <c r="H88" s="36">
        <v>0</v>
      </c>
      <c r="I88" s="36">
        <v>0</v>
      </c>
      <c r="J88" s="40">
        <f t="shared" si="1"/>
        <v>0</v>
      </c>
      <c r="K88" s="37">
        <f t="shared" si="2"/>
        <v>0</v>
      </c>
      <c r="L88" s="41">
        <f t="shared" si="3"/>
        <v>0</v>
      </c>
      <c r="M88" s="39">
        <v>0</v>
      </c>
      <c r="N88" s="36">
        <v>0</v>
      </c>
      <c r="O88" s="37">
        <v>0</v>
      </c>
      <c r="P88" s="38">
        <f t="shared" si="4"/>
        <v>0</v>
      </c>
      <c r="Q88" s="39">
        <v>0</v>
      </c>
      <c r="R88" s="36">
        <v>0</v>
      </c>
      <c r="S88" s="37">
        <v>0</v>
      </c>
      <c r="T88" s="38">
        <f t="shared" si="5"/>
        <v>0</v>
      </c>
      <c r="U88" s="87">
        <f t="shared" si="6"/>
        <v>0</v>
      </c>
      <c r="V88" s="41">
        <f t="shared" si="7"/>
        <v>0</v>
      </c>
      <c r="W88" s="134">
        <f t="shared" si="11"/>
        <v>0</v>
      </c>
      <c r="X88" s="134">
        <f t="shared" si="11"/>
        <v>0</v>
      </c>
      <c r="Y88" s="3"/>
      <c r="Z88" s="3"/>
      <c r="AA88" s="3"/>
      <c r="AB88" s="3"/>
    </row>
    <row r="89" spans="1:28" ht="20.25">
      <c r="A89" s="33"/>
      <c r="B89" s="34" t="s">
        <v>20</v>
      </c>
      <c r="C89" s="47">
        <v>0</v>
      </c>
      <c r="D89" s="48">
        <v>0</v>
      </c>
      <c r="E89" s="48">
        <v>0</v>
      </c>
      <c r="F89" s="38">
        <f t="shared" si="0"/>
        <v>0</v>
      </c>
      <c r="G89" s="48">
        <v>0</v>
      </c>
      <c r="H89" s="48">
        <v>0</v>
      </c>
      <c r="I89" s="48">
        <v>0</v>
      </c>
      <c r="J89" s="40">
        <f t="shared" si="1"/>
        <v>0</v>
      </c>
      <c r="K89" s="37">
        <f t="shared" si="2"/>
        <v>0</v>
      </c>
      <c r="L89" s="41">
        <f t="shared" si="3"/>
        <v>0</v>
      </c>
      <c r="M89" s="51">
        <v>0</v>
      </c>
      <c r="N89" s="52">
        <v>0</v>
      </c>
      <c r="O89" s="127">
        <v>0</v>
      </c>
      <c r="P89" s="38">
        <f t="shared" si="4"/>
        <v>0</v>
      </c>
      <c r="Q89" s="45">
        <v>0</v>
      </c>
      <c r="R89" s="46">
        <v>0</v>
      </c>
      <c r="S89" s="117">
        <v>0</v>
      </c>
      <c r="T89" s="38">
        <f t="shared" si="5"/>
        <v>0</v>
      </c>
      <c r="U89" s="87">
        <f t="shared" si="6"/>
        <v>0</v>
      </c>
      <c r="V89" s="41">
        <f t="shared" si="7"/>
        <v>0</v>
      </c>
      <c r="W89" s="134">
        <f t="shared" si="11"/>
        <v>0</v>
      </c>
      <c r="X89" s="134">
        <f t="shared" si="11"/>
        <v>0</v>
      </c>
      <c r="Y89" s="3"/>
      <c r="Z89" s="3"/>
      <c r="AA89" s="3"/>
      <c r="AB89" s="3"/>
    </row>
    <row r="90" spans="1:28" ht="20.25">
      <c r="A90" s="33"/>
      <c r="B90" s="141" t="s">
        <v>21</v>
      </c>
      <c r="C90" s="35">
        <v>0</v>
      </c>
      <c r="D90" s="36">
        <v>0</v>
      </c>
      <c r="E90" s="36">
        <v>0</v>
      </c>
      <c r="F90" s="38">
        <f t="shared" ref="F90:F102" si="12">SUM((D90*2)+(E90*2.25)+C90)</f>
        <v>0</v>
      </c>
      <c r="G90" s="36">
        <v>0</v>
      </c>
      <c r="H90" s="36">
        <v>0</v>
      </c>
      <c r="I90" s="36">
        <v>0</v>
      </c>
      <c r="J90" s="40">
        <f t="shared" si="1"/>
        <v>0</v>
      </c>
      <c r="K90" s="49">
        <f t="shared" si="2"/>
        <v>0</v>
      </c>
      <c r="L90" s="41">
        <f t="shared" si="3"/>
        <v>0</v>
      </c>
      <c r="M90" s="45">
        <v>0</v>
      </c>
      <c r="N90" s="46">
        <v>0</v>
      </c>
      <c r="O90" s="117">
        <v>0</v>
      </c>
      <c r="P90" s="38">
        <f t="shared" si="4"/>
        <v>0</v>
      </c>
      <c r="Q90" s="45">
        <v>0</v>
      </c>
      <c r="R90" s="46">
        <v>0</v>
      </c>
      <c r="S90" s="117">
        <v>0</v>
      </c>
      <c r="T90" s="38">
        <f t="shared" si="5"/>
        <v>0</v>
      </c>
      <c r="U90" s="87">
        <f t="shared" si="6"/>
        <v>0</v>
      </c>
      <c r="V90" s="41">
        <f t="shared" si="7"/>
        <v>0</v>
      </c>
      <c r="W90" s="134">
        <f t="shared" si="11"/>
        <v>0</v>
      </c>
      <c r="X90" s="42">
        <f t="shared" si="11"/>
        <v>0</v>
      </c>
      <c r="Y90" s="3"/>
      <c r="Z90" s="3"/>
      <c r="AA90" s="3"/>
      <c r="AB90" s="3"/>
    </row>
    <row r="91" spans="1:28" ht="20.25">
      <c r="A91" s="33"/>
      <c r="B91" s="34" t="s">
        <v>22</v>
      </c>
      <c r="C91" s="35">
        <v>0</v>
      </c>
      <c r="D91" s="36">
        <v>0</v>
      </c>
      <c r="E91" s="36">
        <v>0</v>
      </c>
      <c r="F91" s="38">
        <f t="shared" si="12"/>
        <v>0</v>
      </c>
      <c r="G91" s="36">
        <v>0</v>
      </c>
      <c r="H91" s="36">
        <v>0</v>
      </c>
      <c r="I91" s="36">
        <v>0</v>
      </c>
      <c r="J91" s="38">
        <f t="shared" ref="J91:J102" si="13">SUM((H91*2)+(I91*2.25)+G91)</f>
        <v>0</v>
      </c>
      <c r="K91" s="37">
        <f t="shared" ref="K91:K102" si="14">SUM(C91+D91+E91+G91+H91+I91)</f>
        <v>0</v>
      </c>
      <c r="L91" s="41">
        <f t="shared" ref="L91:L102" si="15">SUM(F91+J91)</f>
        <v>0</v>
      </c>
      <c r="M91" s="45">
        <v>0</v>
      </c>
      <c r="N91" s="46">
        <v>0</v>
      </c>
      <c r="O91" s="117">
        <v>0</v>
      </c>
      <c r="P91" s="38">
        <f t="shared" ref="P91:P102" si="16">SUM((N91*2)+(O91*2.25)+M91)</f>
        <v>0</v>
      </c>
      <c r="Q91" s="46">
        <v>0</v>
      </c>
      <c r="R91" s="46">
        <v>0</v>
      </c>
      <c r="S91" s="46">
        <v>0</v>
      </c>
      <c r="T91" s="38">
        <f t="shared" ref="T91:T102" si="17">SUM((R91*2)+(S91*2.25)+Q91)</f>
        <v>0</v>
      </c>
      <c r="U91" s="37">
        <f t="shared" ref="U91:U102" si="18">SUM(M91+N91+O91+Q91+R91+S91)</f>
        <v>0</v>
      </c>
      <c r="V91" s="41">
        <f t="shared" ref="V91:V102" si="19">SUM(P91+T91)</f>
        <v>0</v>
      </c>
      <c r="W91" s="134">
        <f t="shared" si="11"/>
        <v>0</v>
      </c>
      <c r="X91" s="42">
        <f t="shared" si="11"/>
        <v>0</v>
      </c>
      <c r="Y91" s="3"/>
      <c r="Z91" s="3"/>
      <c r="AA91" s="3"/>
      <c r="AB91" s="3"/>
    </row>
    <row r="92" spans="1:28" ht="20.25">
      <c r="A92" s="33"/>
      <c r="B92" s="44" t="s">
        <v>23</v>
      </c>
      <c r="C92" s="47">
        <v>0</v>
      </c>
      <c r="D92" s="48">
        <v>0</v>
      </c>
      <c r="E92" s="48">
        <v>0</v>
      </c>
      <c r="F92" s="53">
        <f t="shared" si="12"/>
        <v>0</v>
      </c>
      <c r="G92" s="48">
        <v>0</v>
      </c>
      <c r="H92" s="48">
        <v>0</v>
      </c>
      <c r="I92" s="48">
        <v>0</v>
      </c>
      <c r="J92" s="38">
        <f t="shared" si="13"/>
        <v>0</v>
      </c>
      <c r="K92" s="37">
        <f t="shared" si="14"/>
        <v>0</v>
      </c>
      <c r="L92" s="41">
        <f t="shared" si="15"/>
        <v>0</v>
      </c>
      <c r="M92" s="51">
        <v>0</v>
      </c>
      <c r="N92" s="52">
        <v>0</v>
      </c>
      <c r="O92" s="127">
        <v>0</v>
      </c>
      <c r="P92" s="38">
        <f t="shared" si="16"/>
        <v>0</v>
      </c>
      <c r="Q92" s="46">
        <v>0</v>
      </c>
      <c r="R92" s="46">
        <v>0</v>
      </c>
      <c r="S92" s="46">
        <v>0</v>
      </c>
      <c r="T92" s="38">
        <f t="shared" si="17"/>
        <v>0</v>
      </c>
      <c r="U92" s="37">
        <f t="shared" si="18"/>
        <v>0</v>
      </c>
      <c r="V92" s="41">
        <f t="shared" si="19"/>
        <v>0</v>
      </c>
      <c r="W92" s="134">
        <f t="shared" si="11"/>
        <v>0</v>
      </c>
      <c r="X92" s="42">
        <f t="shared" si="11"/>
        <v>0</v>
      </c>
      <c r="Y92" s="3"/>
      <c r="Z92" s="3"/>
      <c r="AA92" s="3"/>
      <c r="AB92" s="3"/>
    </row>
    <row r="93" spans="1:28" ht="20.25">
      <c r="A93" s="33"/>
      <c r="B93" s="34" t="s">
        <v>24</v>
      </c>
      <c r="C93" s="56">
        <v>0</v>
      </c>
      <c r="D93" s="57">
        <v>0</v>
      </c>
      <c r="E93" s="57">
        <v>0</v>
      </c>
      <c r="F93" s="114">
        <f t="shared" si="12"/>
        <v>0</v>
      </c>
      <c r="G93" s="57">
        <v>0</v>
      </c>
      <c r="H93" s="57">
        <v>0</v>
      </c>
      <c r="I93" s="57">
        <v>0</v>
      </c>
      <c r="J93" s="59">
        <f t="shared" si="13"/>
        <v>0</v>
      </c>
      <c r="K93" s="61">
        <f t="shared" si="14"/>
        <v>0</v>
      </c>
      <c r="L93" s="62">
        <f t="shared" si="15"/>
        <v>0</v>
      </c>
      <c r="M93" s="63">
        <v>0</v>
      </c>
      <c r="N93" s="64">
        <v>0</v>
      </c>
      <c r="O93" s="65">
        <v>0</v>
      </c>
      <c r="P93" s="59">
        <f t="shared" si="16"/>
        <v>0</v>
      </c>
      <c r="Q93" s="120">
        <v>0</v>
      </c>
      <c r="R93" s="120">
        <v>0</v>
      </c>
      <c r="S93" s="120">
        <v>0</v>
      </c>
      <c r="T93" s="59">
        <f t="shared" si="17"/>
        <v>0</v>
      </c>
      <c r="U93" s="61">
        <f t="shared" si="18"/>
        <v>0</v>
      </c>
      <c r="V93" s="62">
        <f t="shared" si="19"/>
        <v>0</v>
      </c>
      <c r="W93" s="136">
        <f t="shared" si="11"/>
        <v>0</v>
      </c>
      <c r="X93" s="66">
        <f t="shared" si="11"/>
        <v>0</v>
      </c>
      <c r="Y93" s="3"/>
      <c r="Z93" s="3"/>
      <c r="AA93" s="3"/>
      <c r="AB93" s="3"/>
    </row>
    <row r="94" spans="1:28" ht="21" thickBot="1">
      <c r="A94" s="33"/>
      <c r="B94" s="67" t="s">
        <v>25</v>
      </c>
      <c r="C94" s="68">
        <v>0</v>
      </c>
      <c r="D94" s="69">
        <v>0</v>
      </c>
      <c r="E94" s="69">
        <v>0</v>
      </c>
      <c r="F94" s="103">
        <f t="shared" si="12"/>
        <v>0</v>
      </c>
      <c r="G94" s="69">
        <v>0</v>
      </c>
      <c r="H94" s="69">
        <v>0</v>
      </c>
      <c r="I94" s="69">
        <v>0</v>
      </c>
      <c r="J94" s="70">
        <f t="shared" si="13"/>
        <v>0</v>
      </c>
      <c r="K94" s="75">
        <f t="shared" si="14"/>
        <v>0</v>
      </c>
      <c r="L94" s="73">
        <f t="shared" si="15"/>
        <v>0</v>
      </c>
      <c r="M94" s="142">
        <v>0</v>
      </c>
      <c r="N94" s="143">
        <v>0</v>
      </c>
      <c r="O94" s="143">
        <v>0</v>
      </c>
      <c r="P94" s="70">
        <f t="shared" si="16"/>
        <v>0</v>
      </c>
      <c r="Q94" s="125">
        <v>0</v>
      </c>
      <c r="R94" s="125">
        <v>0</v>
      </c>
      <c r="S94" s="125">
        <v>0</v>
      </c>
      <c r="T94" s="70">
        <f t="shared" si="17"/>
        <v>0</v>
      </c>
      <c r="U94" s="75">
        <f t="shared" si="18"/>
        <v>0</v>
      </c>
      <c r="V94" s="73">
        <f t="shared" si="19"/>
        <v>0</v>
      </c>
      <c r="W94" s="136">
        <f t="shared" si="11"/>
        <v>0</v>
      </c>
      <c r="X94" s="66">
        <f t="shared" si="11"/>
        <v>0</v>
      </c>
      <c r="Y94" s="3"/>
      <c r="Z94" s="3"/>
      <c r="AA94" s="3"/>
      <c r="AB94" s="3"/>
    </row>
    <row r="95" spans="1:28" ht="20.25">
      <c r="A95" s="77" t="s">
        <v>36</v>
      </c>
      <c r="B95" s="24" t="s">
        <v>18</v>
      </c>
      <c r="C95" s="30">
        <v>0</v>
      </c>
      <c r="D95" s="26">
        <v>0</v>
      </c>
      <c r="E95" s="26">
        <v>0</v>
      </c>
      <c r="F95" s="31">
        <f t="shared" si="12"/>
        <v>0</v>
      </c>
      <c r="G95" s="26">
        <v>0</v>
      </c>
      <c r="H95" s="26">
        <v>0</v>
      </c>
      <c r="I95" s="26">
        <v>0</v>
      </c>
      <c r="J95" s="27">
        <f t="shared" si="13"/>
        <v>0</v>
      </c>
      <c r="K95" s="28">
        <f t="shared" si="14"/>
        <v>0</v>
      </c>
      <c r="L95" s="29">
        <f t="shared" si="15"/>
        <v>0</v>
      </c>
      <c r="M95" s="30">
        <v>0</v>
      </c>
      <c r="N95" s="26">
        <v>0</v>
      </c>
      <c r="O95" s="26">
        <v>0</v>
      </c>
      <c r="P95" s="27">
        <f t="shared" si="16"/>
        <v>0</v>
      </c>
      <c r="Q95" s="26">
        <v>0</v>
      </c>
      <c r="R95" s="26">
        <v>0</v>
      </c>
      <c r="S95" s="26">
        <v>0</v>
      </c>
      <c r="T95" s="27">
        <f t="shared" si="17"/>
        <v>0</v>
      </c>
      <c r="U95" s="80">
        <f t="shared" si="18"/>
        <v>0</v>
      </c>
      <c r="V95" s="29">
        <f t="shared" si="19"/>
        <v>0</v>
      </c>
      <c r="W95" s="110">
        <f t="shared" si="11"/>
        <v>0</v>
      </c>
      <c r="X95" s="32">
        <f t="shared" si="11"/>
        <v>0</v>
      </c>
      <c r="Y95" s="3"/>
      <c r="Z95" s="3"/>
      <c r="AA95" s="3"/>
      <c r="AB95" s="3"/>
    </row>
    <row r="96" spans="1:28" ht="20.25">
      <c r="A96" s="82"/>
      <c r="B96" s="34" t="s">
        <v>19</v>
      </c>
      <c r="C96" s="104">
        <v>0</v>
      </c>
      <c r="D96" s="105">
        <v>0</v>
      </c>
      <c r="E96" s="105">
        <v>0</v>
      </c>
      <c r="F96" s="38">
        <f t="shared" si="12"/>
        <v>0</v>
      </c>
      <c r="G96" s="105">
        <v>0</v>
      </c>
      <c r="H96" s="105">
        <v>0</v>
      </c>
      <c r="I96" s="105">
        <v>0</v>
      </c>
      <c r="J96" s="40">
        <f t="shared" si="13"/>
        <v>0</v>
      </c>
      <c r="K96" s="37">
        <f t="shared" si="14"/>
        <v>0</v>
      </c>
      <c r="L96" s="41">
        <f t="shared" si="15"/>
        <v>0</v>
      </c>
      <c r="M96" s="39">
        <v>0</v>
      </c>
      <c r="N96" s="36">
        <v>0</v>
      </c>
      <c r="O96" s="37">
        <v>0</v>
      </c>
      <c r="P96" s="38">
        <f t="shared" si="16"/>
        <v>0</v>
      </c>
      <c r="Q96" s="39">
        <v>0</v>
      </c>
      <c r="R96" s="36">
        <v>0</v>
      </c>
      <c r="S96" s="37">
        <v>0</v>
      </c>
      <c r="T96" s="38">
        <f t="shared" si="17"/>
        <v>0</v>
      </c>
      <c r="U96" s="87">
        <f t="shared" si="18"/>
        <v>0</v>
      </c>
      <c r="V96" s="41">
        <f t="shared" si="19"/>
        <v>0</v>
      </c>
      <c r="W96" s="112">
        <f t="shared" si="11"/>
        <v>0</v>
      </c>
      <c r="X96" s="42">
        <f t="shared" si="11"/>
        <v>0</v>
      </c>
      <c r="Y96" s="3"/>
      <c r="Z96" s="3"/>
      <c r="AA96" s="3"/>
      <c r="AB96" s="3"/>
    </row>
    <row r="97" spans="1:28" ht="20.25">
      <c r="A97" s="82"/>
      <c r="B97" s="34" t="s">
        <v>20</v>
      </c>
      <c r="C97" s="50">
        <v>0</v>
      </c>
      <c r="D97" s="48">
        <v>0</v>
      </c>
      <c r="E97" s="48">
        <v>0</v>
      </c>
      <c r="F97" s="38">
        <f t="shared" si="12"/>
        <v>0</v>
      </c>
      <c r="G97" s="48">
        <v>0</v>
      </c>
      <c r="H97" s="48">
        <v>0</v>
      </c>
      <c r="I97" s="48">
        <v>0</v>
      </c>
      <c r="J97" s="40">
        <f t="shared" si="13"/>
        <v>0</v>
      </c>
      <c r="K97" s="37">
        <f t="shared" si="14"/>
        <v>0</v>
      </c>
      <c r="L97" s="41">
        <f t="shared" si="15"/>
        <v>0</v>
      </c>
      <c r="M97" s="51">
        <v>0</v>
      </c>
      <c r="N97" s="52">
        <v>0</v>
      </c>
      <c r="O97" s="127">
        <v>0</v>
      </c>
      <c r="P97" s="38">
        <f t="shared" si="16"/>
        <v>0</v>
      </c>
      <c r="Q97" s="45">
        <v>0</v>
      </c>
      <c r="R97" s="46">
        <v>0</v>
      </c>
      <c r="S97" s="117">
        <v>0</v>
      </c>
      <c r="T97" s="38">
        <f t="shared" si="17"/>
        <v>0</v>
      </c>
      <c r="U97" s="87">
        <f t="shared" si="18"/>
        <v>0</v>
      </c>
      <c r="V97" s="41">
        <f t="shared" si="19"/>
        <v>0</v>
      </c>
      <c r="W97" s="112">
        <f t="shared" si="11"/>
        <v>0</v>
      </c>
      <c r="X97" s="42">
        <f t="shared" si="11"/>
        <v>0</v>
      </c>
      <c r="Y97" s="3"/>
      <c r="Z97" s="3"/>
      <c r="AA97" s="3"/>
      <c r="AB97" s="3"/>
    </row>
    <row r="98" spans="1:28" ht="20.25">
      <c r="A98" s="82"/>
      <c r="B98" s="34" t="s">
        <v>21</v>
      </c>
      <c r="C98" s="39">
        <v>0</v>
      </c>
      <c r="D98" s="36">
        <v>0</v>
      </c>
      <c r="E98" s="36">
        <v>0</v>
      </c>
      <c r="F98" s="38">
        <f t="shared" si="12"/>
        <v>0</v>
      </c>
      <c r="G98" s="36">
        <v>0</v>
      </c>
      <c r="H98" s="36">
        <v>0</v>
      </c>
      <c r="I98" s="36">
        <v>0</v>
      </c>
      <c r="J98" s="40">
        <f t="shared" si="13"/>
        <v>0</v>
      </c>
      <c r="K98" s="37">
        <f t="shared" si="14"/>
        <v>0</v>
      </c>
      <c r="L98" s="41">
        <f t="shared" si="15"/>
        <v>0</v>
      </c>
      <c r="M98" s="45">
        <v>0</v>
      </c>
      <c r="N98" s="46">
        <v>0</v>
      </c>
      <c r="O98" s="117">
        <v>0</v>
      </c>
      <c r="P98" s="38">
        <f t="shared" si="16"/>
        <v>0</v>
      </c>
      <c r="Q98" s="45">
        <v>0</v>
      </c>
      <c r="R98" s="46">
        <v>0</v>
      </c>
      <c r="S98" s="117">
        <v>0</v>
      </c>
      <c r="T98" s="38">
        <f t="shared" si="17"/>
        <v>0</v>
      </c>
      <c r="U98" s="87">
        <f t="shared" si="18"/>
        <v>0</v>
      </c>
      <c r="V98" s="41">
        <f t="shared" si="19"/>
        <v>0</v>
      </c>
      <c r="W98" s="112">
        <f t="shared" si="11"/>
        <v>0</v>
      </c>
      <c r="X98" s="42">
        <f t="shared" si="11"/>
        <v>0</v>
      </c>
      <c r="Y98" s="3"/>
      <c r="Z98" s="3"/>
      <c r="AA98" s="3"/>
      <c r="AB98" s="3"/>
    </row>
    <row r="99" spans="1:28" ht="20.25">
      <c r="A99" s="82"/>
      <c r="B99" s="34" t="s">
        <v>22</v>
      </c>
      <c r="C99" s="39">
        <v>0</v>
      </c>
      <c r="D99" s="36">
        <v>0</v>
      </c>
      <c r="E99" s="36">
        <v>0</v>
      </c>
      <c r="F99" s="38">
        <f t="shared" si="12"/>
        <v>0</v>
      </c>
      <c r="G99" s="36">
        <v>0</v>
      </c>
      <c r="H99" s="36">
        <v>0</v>
      </c>
      <c r="I99" s="36">
        <v>0</v>
      </c>
      <c r="J99" s="40">
        <f t="shared" si="13"/>
        <v>0</v>
      </c>
      <c r="K99" s="37">
        <f t="shared" si="14"/>
        <v>0</v>
      </c>
      <c r="L99" s="41">
        <f t="shared" si="15"/>
        <v>0</v>
      </c>
      <c r="M99" s="45">
        <v>0</v>
      </c>
      <c r="N99" s="46">
        <v>0</v>
      </c>
      <c r="O99" s="117">
        <v>0</v>
      </c>
      <c r="P99" s="38">
        <f t="shared" si="16"/>
        <v>0</v>
      </c>
      <c r="Q99" s="45">
        <v>0</v>
      </c>
      <c r="R99" s="46">
        <v>0</v>
      </c>
      <c r="S99" s="117">
        <v>0</v>
      </c>
      <c r="T99" s="38">
        <f t="shared" si="17"/>
        <v>0</v>
      </c>
      <c r="U99" s="87">
        <f t="shared" si="18"/>
        <v>0</v>
      </c>
      <c r="V99" s="41">
        <f t="shared" si="19"/>
        <v>0</v>
      </c>
      <c r="W99" s="112">
        <f t="shared" si="11"/>
        <v>0</v>
      </c>
      <c r="X99" s="42">
        <f t="shared" si="11"/>
        <v>0</v>
      </c>
      <c r="Y99" s="3"/>
      <c r="Z99" s="3"/>
      <c r="AA99" s="3"/>
      <c r="AB99" s="3"/>
    </row>
    <row r="100" spans="1:28" ht="20.25">
      <c r="A100" s="82"/>
      <c r="B100" s="44" t="s">
        <v>23</v>
      </c>
      <c r="C100" s="39">
        <v>0</v>
      </c>
      <c r="D100" s="36">
        <v>0</v>
      </c>
      <c r="E100" s="48">
        <v>0</v>
      </c>
      <c r="F100" s="53">
        <f t="shared" si="12"/>
        <v>0</v>
      </c>
      <c r="G100" s="36">
        <v>0</v>
      </c>
      <c r="H100" s="36">
        <v>0</v>
      </c>
      <c r="I100" s="36">
        <v>0</v>
      </c>
      <c r="J100" s="38">
        <f t="shared" si="13"/>
        <v>0</v>
      </c>
      <c r="K100" s="49">
        <f t="shared" si="14"/>
        <v>0</v>
      </c>
      <c r="L100" s="41">
        <f t="shared" si="15"/>
        <v>0</v>
      </c>
      <c r="M100" s="45">
        <v>0</v>
      </c>
      <c r="N100" s="46">
        <v>0</v>
      </c>
      <c r="O100" s="46">
        <v>0</v>
      </c>
      <c r="P100" s="38">
        <f t="shared" si="16"/>
        <v>0</v>
      </c>
      <c r="Q100" s="46">
        <v>0</v>
      </c>
      <c r="R100" s="46">
        <v>0</v>
      </c>
      <c r="S100" s="46">
        <v>0</v>
      </c>
      <c r="T100" s="38">
        <f t="shared" si="17"/>
        <v>0</v>
      </c>
      <c r="U100" s="89">
        <f t="shared" si="18"/>
        <v>0</v>
      </c>
      <c r="V100" s="41">
        <f t="shared" si="19"/>
        <v>0</v>
      </c>
      <c r="W100" s="112">
        <f t="shared" si="11"/>
        <v>0</v>
      </c>
      <c r="X100" s="42">
        <f t="shared" si="11"/>
        <v>0</v>
      </c>
      <c r="Y100" s="3"/>
      <c r="Z100" s="3"/>
      <c r="AA100" s="3"/>
      <c r="AB100" s="3"/>
    </row>
    <row r="101" spans="1:28" ht="20.25">
      <c r="A101" s="82"/>
      <c r="B101" s="34" t="s">
        <v>24</v>
      </c>
      <c r="C101" s="39">
        <v>0</v>
      </c>
      <c r="D101" s="36">
        <v>0</v>
      </c>
      <c r="E101" s="36">
        <v>0</v>
      </c>
      <c r="F101" s="38">
        <f t="shared" si="12"/>
        <v>0</v>
      </c>
      <c r="G101" s="36">
        <v>0</v>
      </c>
      <c r="H101" s="36">
        <v>0</v>
      </c>
      <c r="I101" s="36">
        <v>0</v>
      </c>
      <c r="J101" s="38">
        <f t="shared" si="13"/>
        <v>0</v>
      </c>
      <c r="K101" s="37">
        <f t="shared" si="14"/>
        <v>0</v>
      </c>
      <c r="L101" s="41">
        <f t="shared" si="15"/>
        <v>0</v>
      </c>
      <c r="M101" s="45">
        <v>0</v>
      </c>
      <c r="N101" s="46">
        <v>0</v>
      </c>
      <c r="O101" s="46">
        <v>0</v>
      </c>
      <c r="P101" s="38">
        <f t="shared" si="16"/>
        <v>0</v>
      </c>
      <c r="Q101" s="46">
        <v>0</v>
      </c>
      <c r="R101" s="46">
        <v>0</v>
      </c>
      <c r="S101" s="46">
        <v>0</v>
      </c>
      <c r="T101" s="38">
        <f t="shared" si="17"/>
        <v>0</v>
      </c>
      <c r="U101" s="37">
        <f t="shared" si="18"/>
        <v>0</v>
      </c>
      <c r="V101" s="41">
        <f t="shared" si="19"/>
        <v>0</v>
      </c>
      <c r="W101" s="112">
        <f t="shared" si="11"/>
        <v>0</v>
      </c>
      <c r="X101" s="42">
        <f t="shared" si="11"/>
        <v>0</v>
      </c>
      <c r="Y101" s="3"/>
      <c r="Z101" s="3"/>
      <c r="AA101" s="3"/>
      <c r="AB101" s="3"/>
    </row>
    <row r="102" spans="1:28" ht="21" thickBot="1">
      <c r="A102" s="92"/>
      <c r="B102" s="67" t="s">
        <v>25</v>
      </c>
      <c r="C102" s="145">
        <v>0</v>
      </c>
      <c r="D102" s="145">
        <v>0</v>
      </c>
      <c r="E102" s="146">
        <v>0</v>
      </c>
      <c r="F102" s="147">
        <f t="shared" si="12"/>
        <v>0</v>
      </c>
      <c r="G102" s="145">
        <v>0</v>
      </c>
      <c r="H102" s="145">
        <v>0</v>
      </c>
      <c r="I102" s="145">
        <v>0</v>
      </c>
      <c r="J102" s="147">
        <f t="shared" si="13"/>
        <v>0</v>
      </c>
      <c r="K102" s="148">
        <f t="shared" si="14"/>
        <v>0</v>
      </c>
      <c r="L102" s="149">
        <f t="shared" si="15"/>
        <v>0</v>
      </c>
      <c r="M102" s="150">
        <v>0</v>
      </c>
      <c r="N102" s="150">
        <v>0</v>
      </c>
      <c r="O102" s="150">
        <v>0</v>
      </c>
      <c r="P102" s="147">
        <f t="shared" si="16"/>
        <v>0</v>
      </c>
      <c r="Q102" s="150">
        <v>0</v>
      </c>
      <c r="R102" s="150">
        <v>0</v>
      </c>
      <c r="S102" s="150">
        <v>0</v>
      </c>
      <c r="T102" s="147">
        <f t="shared" si="17"/>
        <v>0</v>
      </c>
      <c r="U102" s="148">
        <f t="shared" si="18"/>
        <v>0</v>
      </c>
      <c r="V102" s="149">
        <f t="shared" si="19"/>
        <v>0</v>
      </c>
      <c r="W102" s="151">
        <f t="shared" si="11"/>
        <v>0</v>
      </c>
      <c r="X102" s="152">
        <f t="shared" si="11"/>
        <v>0</v>
      </c>
      <c r="Y102" s="3"/>
      <c r="Z102" s="3"/>
      <c r="AA102" s="3"/>
      <c r="AB102" s="3"/>
    </row>
    <row r="103" spans="1:28" ht="21" thickBot="1">
      <c r="A103" s="153" t="s">
        <v>37</v>
      </c>
      <c r="B103" s="154"/>
      <c r="C103" s="155">
        <f>SUM(C7:C102)</f>
        <v>21370</v>
      </c>
      <c r="D103" s="155">
        <f t="shared" ref="D103:Q103" si="20">SUM(D7:D102)</f>
        <v>18423</v>
      </c>
      <c r="E103" s="155">
        <f t="shared" si="20"/>
        <v>119</v>
      </c>
      <c r="F103" s="156">
        <f t="shared" si="20"/>
        <v>58483.75</v>
      </c>
      <c r="G103" s="155">
        <f t="shared" si="20"/>
        <v>10905</v>
      </c>
      <c r="H103" s="155">
        <f>SUM(H7:H102)</f>
        <v>9372</v>
      </c>
      <c r="I103" s="155">
        <f t="shared" si="20"/>
        <v>8</v>
      </c>
      <c r="J103" s="156">
        <f t="shared" si="20"/>
        <v>29667</v>
      </c>
      <c r="K103" s="155">
        <f t="shared" si="20"/>
        <v>60197</v>
      </c>
      <c r="L103" s="157">
        <f t="shared" si="20"/>
        <v>88150.75</v>
      </c>
      <c r="M103" s="155">
        <f>SUM(M7:M102)</f>
        <v>35283</v>
      </c>
      <c r="N103" s="155">
        <f t="shared" si="20"/>
        <v>33238</v>
      </c>
      <c r="O103" s="155">
        <f>SUM(O7:O102)</f>
        <v>0</v>
      </c>
      <c r="P103" s="156">
        <f t="shared" si="20"/>
        <v>101759</v>
      </c>
      <c r="Q103" s="155">
        <f t="shared" si="20"/>
        <v>2077</v>
      </c>
      <c r="R103" s="155">
        <f t="shared" ref="R103:X103" si="21">SUM(R7:R102)</f>
        <v>2563</v>
      </c>
      <c r="S103" s="155">
        <f t="shared" si="21"/>
        <v>21</v>
      </c>
      <c r="T103" s="156">
        <f t="shared" si="21"/>
        <v>7250.25</v>
      </c>
      <c r="U103" s="155">
        <f t="shared" si="21"/>
        <v>73182</v>
      </c>
      <c r="V103" s="158">
        <f t="shared" si="21"/>
        <v>109009.25</v>
      </c>
      <c r="W103" s="159">
        <f t="shared" si="21"/>
        <v>133379</v>
      </c>
      <c r="X103" s="159">
        <f t="shared" si="21"/>
        <v>197160</v>
      </c>
      <c r="Y103" s="3"/>
      <c r="Z103" s="3"/>
      <c r="AA103" s="3"/>
      <c r="AB103" s="3"/>
    </row>
    <row r="104" spans="1:28" ht="20.25">
      <c r="A104" s="1"/>
      <c r="B104" s="1"/>
      <c r="C104" s="160"/>
      <c r="D104" s="160"/>
      <c r="E104" s="160"/>
      <c r="F104" s="160"/>
      <c r="G104" s="160"/>
      <c r="H104" s="160"/>
      <c r="I104" s="160"/>
      <c r="J104" s="160"/>
      <c r="K104" s="160"/>
      <c r="L104" s="160"/>
      <c r="M104" s="160"/>
      <c r="N104" s="160"/>
      <c r="O104" s="160"/>
      <c r="P104" s="160"/>
      <c r="Q104" s="160"/>
      <c r="R104" s="160"/>
      <c r="S104" s="160"/>
      <c r="T104" s="160"/>
      <c r="U104" s="160"/>
      <c r="V104" s="160"/>
      <c r="W104" s="160"/>
      <c r="X104" s="160"/>
      <c r="Y104" s="3"/>
      <c r="Z104" s="3"/>
      <c r="AA104" s="3"/>
      <c r="AB104" s="3"/>
    </row>
    <row r="105" spans="1:28" ht="20.25">
      <c r="A105" s="1"/>
      <c r="B105" s="1"/>
      <c r="C105" s="4" t="s">
        <v>2</v>
      </c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</row>
    <row r="106" spans="1:28" ht="21">
      <c r="A106" s="3"/>
      <c r="B106" s="3"/>
      <c r="C106" s="161" t="s">
        <v>38</v>
      </c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161" t="s">
        <v>38</v>
      </c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</row>
    <row r="107" spans="1:28" ht="20.2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</row>
  </sheetData>
  <mergeCells count="7">
    <mergeCell ref="C4:L4"/>
    <mergeCell ref="M4:V4"/>
    <mergeCell ref="W4:X4"/>
    <mergeCell ref="C5:E5"/>
    <mergeCell ref="G5:I5"/>
    <mergeCell ref="M5:O5"/>
    <mergeCell ref="Q5:S5"/>
  </mergeCells>
  <pageMargins left="0.19685039370078741" right="0" top="0.35433070866141736" bottom="0.74803149606299213" header="0.31496062992125984" footer="0.31496062992125984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ท่าเอกชน 2024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2024-05-27T07:54:46Z</dcterms:created>
  <dcterms:modified xsi:type="dcterms:W3CDTF">2024-05-27T07:55:17Z</dcterms:modified>
</cp:coreProperties>
</file>