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xr:revisionPtr revIDLastSave="0" documentId="8_{6548A1BF-4D68-0543-9CF7-4937DEB5D190}" xr6:coauthVersionLast="47" xr6:coauthVersionMax="47" xr10:uidLastSave="{00000000-0000-0000-0000-000000000000}"/>
  <bookViews>
    <workbookView xWindow="240" yWindow="75" windowWidth="10875" windowHeight="6450" tabRatio="261" firstSheet="2" activeTab="2" xr2:uid="{00000000-000D-0000-FFFF-FFFF00000000}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H19" i="1"/>
  <c r="I51" i="1"/>
  <c r="I48" i="1"/>
  <c r="C51" i="1"/>
  <c r="C44" i="1"/>
  <c r="I30" i="1"/>
  <c r="I50" i="1"/>
  <c r="D44" i="1"/>
  <c r="D39" i="1"/>
  <c r="K19" i="1"/>
  <c r="C29" i="1"/>
  <c r="C30" i="1"/>
  <c r="L11" i="1"/>
  <c r="E7" i="1"/>
  <c r="K51" i="1"/>
  <c r="K46" i="1"/>
  <c r="G51" i="1"/>
  <c r="G46" i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/>
  <c r="M44" i="1"/>
  <c r="M41" i="1"/>
  <c r="O47" i="1"/>
  <c r="O45" i="1"/>
  <c r="O40" i="1"/>
  <c r="J29" i="1"/>
  <c r="J30" i="1"/>
  <c r="J7" i="1"/>
  <c r="K44" i="1"/>
  <c r="K41" i="1"/>
  <c r="N51" i="1"/>
  <c r="N50" i="1"/>
  <c r="M51" i="1"/>
  <c r="M50" i="1"/>
  <c r="L51" i="1"/>
  <c r="L48" i="1"/>
  <c r="L44" i="1"/>
  <c r="L43" i="1"/>
  <c r="O49" i="1"/>
  <c r="J51" i="1"/>
  <c r="J46" i="1"/>
  <c r="H51" i="1"/>
  <c r="H50" i="1"/>
  <c r="F51" i="1"/>
  <c r="F48" i="1"/>
  <c r="E51" i="1"/>
  <c r="E48" i="1"/>
  <c r="D51" i="1"/>
  <c r="D46" i="1"/>
  <c r="C48" i="1"/>
  <c r="O42" i="1"/>
  <c r="J44" i="1"/>
  <c r="I44" i="1"/>
  <c r="I43" i="1"/>
  <c r="H44" i="1"/>
  <c r="H41" i="1"/>
  <c r="G44" i="1"/>
  <c r="G43" i="1"/>
  <c r="F44" i="1"/>
  <c r="F39" i="1"/>
  <c r="E44" i="1"/>
  <c r="E41" i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/>
  <c r="O46" i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/>
  <c r="N46" i="1"/>
  <c r="N31" i="1"/>
  <c r="N24" i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/>
  <c r="N39" i="1"/>
  <c r="M48" i="1"/>
  <c r="M52" i="1"/>
  <c r="M39" i="1"/>
  <c r="L46" i="1"/>
  <c r="L50" i="1"/>
  <c r="L41" i="1"/>
  <c r="L39" i="1"/>
  <c r="L52" i="1"/>
  <c r="L31" i="1"/>
  <c r="L28" i="1"/>
  <c r="K52" i="1"/>
  <c r="K43" i="1"/>
  <c r="K39" i="1"/>
  <c r="K31" i="1"/>
  <c r="K24" i="1"/>
  <c r="J48" i="1"/>
  <c r="J43" i="1"/>
  <c r="J52" i="1"/>
  <c r="J31" i="1"/>
  <c r="J24" i="1"/>
  <c r="I46" i="1"/>
  <c r="I31" i="1"/>
  <c r="I28" i="1"/>
  <c r="H52" i="1"/>
  <c r="H39" i="1"/>
  <c r="O19" i="1"/>
  <c r="H31" i="1"/>
  <c r="H8" i="1"/>
  <c r="G52" i="1"/>
  <c r="G39" i="1"/>
  <c r="G41" i="1"/>
  <c r="G31" i="1"/>
  <c r="G12" i="1"/>
  <c r="F52" i="1"/>
  <c r="F46" i="1"/>
  <c r="F50" i="1"/>
  <c r="F41" i="1"/>
  <c r="F31" i="1"/>
  <c r="F16" i="1"/>
  <c r="E50" i="1"/>
  <c r="E39" i="1"/>
  <c r="E43" i="1"/>
  <c r="O27" i="1"/>
  <c r="O15" i="1"/>
  <c r="E31" i="1"/>
  <c r="E16" i="1"/>
  <c r="O30" i="1"/>
  <c r="D52" i="1"/>
  <c r="D43" i="1"/>
  <c r="O23" i="1"/>
  <c r="D31" i="1"/>
  <c r="D12" i="1"/>
  <c r="O29" i="1"/>
  <c r="O11" i="1"/>
  <c r="O7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20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8" i="1"/>
  <c r="F20" i="1"/>
  <c r="F28" i="1"/>
  <c r="F24" i="1"/>
  <c r="F12" i="1"/>
  <c r="O50" i="1"/>
  <c r="O31" i="1"/>
  <c r="O20" i="1"/>
  <c r="E12" i="1"/>
  <c r="E20" i="1"/>
  <c r="E24" i="1"/>
  <c r="E8" i="1"/>
  <c r="E28" i="1"/>
  <c r="O48" i="1"/>
  <c r="D24" i="1"/>
  <c r="D20" i="1"/>
  <c r="D28" i="1"/>
  <c r="D16" i="1"/>
  <c r="D8" i="1"/>
  <c r="O28" i="1"/>
  <c r="O16" i="1"/>
  <c r="O24" i="1"/>
  <c r="O8" i="1"/>
  <c r="O12" i="1"/>
  <c r="C41" i="1"/>
  <c r="C39" i="1"/>
  <c r="C52" i="1"/>
  <c r="O38" i="1"/>
  <c r="C43" i="1"/>
  <c r="O44" i="1"/>
  <c r="O52" i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<sst xmlns="http://schemas.openxmlformats.org/spreadsheetml/2006/main" count="106" uniqueCount="53">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</sst>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Grey" xfId="6" xr:uid="{00000000-0005-0000-0000-000005000000}"/>
    <cellStyle name="Input [yellow]" xfId="9" xr:uid="{00000000-0005-0000-0000-000008000000}"/>
    <cellStyle name="Normal - Style1" xfId="10" xr:uid="{00000000-0005-0000-0000-00000A000000}"/>
    <cellStyle name="Percent [2]" xfId="11" xr:uid="{00000000-0005-0000-0000-00000B000000}"/>
    <cellStyle name="เครื่องหมายจุลภาค_ปริมาณตู้สินค้าผ่านเข้าออกไอซีดี ลาดกระบัง ปีงบประมาณ" xfId="13" xr:uid="{00000000-0005-0000-0000-00000D000000}"/>
    <cellStyle name="จุลภาค" xfId="1" builtinId="3"/>
    <cellStyle name="ปกติ" xfId="0" builtinId="0"/>
    <cellStyle name="ปกติ_Qed-47" xfId="14" xr:uid="{00000000-0005-0000-0000-00000E000000}"/>
    <cellStyle name="ผลรวม" xfId="12" builtinId="25" customBuiltin="1"/>
    <cellStyle name="หัวเรื่อง 1" xfId="7" builtinId="16" customBuiltin="1"/>
    <cellStyle name="หัวเรื่อง 2" xfId="8" builtinId="17" customBuiltin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79" zoomScaleSheetLayoutView="68"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0"/>
  <sheetViews>
    <sheetView showGridLines="0" tabSelected="1" topLeftCell="A11" zoomScaleNormal="100" workbookViewId="0">
      <selection activeCell="N27" sqref="N27"/>
    </sheetView>
  </sheetViews>
  <sheetFormatPr defaultColWidth="6.10546875" defaultRowHeight="14.25" customHeight="1"/>
  <cols>
    <col min="1" max="1" width="10.5078125" style="1" customWidth="1"/>
    <col min="2" max="2" width="9.0859375" style="1" customWidth="1"/>
    <col min="3" max="3" width="7.5234375" style="1" customWidth="1"/>
    <col min="4" max="4" width="8.09375" style="59" customWidth="1"/>
    <col min="5" max="5" width="8.234375" style="1" customWidth="1"/>
    <col min="6" max="6" width="7.94921875" style="1" customWidth="1"/>
    <col min="7" max="8" width="7.80859375" style="1" customWidth="1"/>
    <col min="9" max="9" width="8.09375" style="1" customWidth="1"/>
    <col min="10" max="10" width="7.80859375" style="1" customWidth="1"/>
    <col min="11" max="12" width="7.2421875" style="1" customWidth="1"/>
    <col min="13" max="13" width="7.80859375" style="1" customWidth="1"/>
    <col min="14" max="14" width="7.2421875" style="1" customWidth="1"/>
    <col min="15" max="15" width="9.51171875" style="1" customWidth="1"/>
    <col min="16" max="16" width="6.10546875" style="1" customWidth="1"/>
    <col min="17" max="17" width="9.37109375" style="1" customWidth="1"/>
    <col min="18" max="18" width="17.32421875" style="1" customWidth="1"/>
    <col min="19" max="19" width="9.37109375" style="1" customWidth="1"/>
    <col min="20" max="16384" width="6.1054687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17748</v>
      </c>
      <c r="H5" s="15">
        <v>12759</v>
      </c>
      <c r="I5" s="15">
        <v>12817</v>
      </c>
      <c r="J5" s="15">
        <v>13283</v>
      </c>
      <c r="K5" s="15">
        <v>13613</v>
      </c>
      <c r="L5" s="15">
        <v>13496</v>
      </c>
      <c r="M5" s="15">
        <v>14122</v>
      </c>
      <c r="N5" s="15">
        <v>12620</v>
      </c>
      <c r="O5" s="16">
        <f>SUM(C5+D5+E5+F5+G5+H5+I5+J5+K5+L5+M5+N5)</f>
        <v>171031</v>
      </c>
    </row>
    <row r="6" spans="1:15" ht="14.25" customHeight="1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10726</v>
      </c>
      <c r="H6" s="17">
        <v>11712</v>
      </c>
      <c r="I6" s="17">
        <v>9995</v>
      </c>
      <c r="J6" s="17">
        <v>12009</v>
      </c>
      <c r="K6" s="17">
        <v>10880</v>
      </c>
      <c r="L6" s="17">
        <v>12077</v>
      </c>
      <c r="M6" s="17">
        <v>11341</v>
      </c>
      <c r="N6" s="17">
        <v>10030</v>
      </c>
      <c r="O6" s="18">
        <f>SUM(C6+D6+E6+F6+G6+H6+I6+J6+K6+L6+M6+N6)</f>
        <v>135774</v>
      </c>
    </row>
    <row r="7" spans="1:15" s="5" customFormat="1" ht="14.25" customHeight="1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28474</v>
      </c>
      <c r="H7" s="20">
        <f t="shared" si="0"/>
        <v>24471</v>
      </c>
      <c r="I7" s="20">
        <f t="shared" si="0"/>
        <v>22812</v>
      </c>
      <c r="J7" s="20">
        <f t="shared" si="0"/>
        <v>25292</v>
      </c>
      <c r="K7" s="20">
        <f>SUM(K5+K6)</f>
        <v>24493</v>
      </c>
      <c r="L7" s="20">
        <f>SUM(L5+L6)</f>
        <v>25573</v>
      </c>
      <c r="M7" s="20">
        <f>SUM(M5+M6)</f>
        <v>25463</v>
      </c>
      <c r="N7" s="20">
        <f t="shared" si="0"/>
        <v>22650</v>
      </c>
      <c r="O7" s="21">
        <f t="shared" si="0"/>
        <v>306805</v>
      </c>
    </row>
    <row r="8" spans="1:15" ht="14.25" customHeight="1" thickBot="1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>
        <f t="shared" si="1"/>
        <v>24.141556305427908</v>
      </c>
      <c r="H8" s="6">
        <f t="shared" si="1"/>
        <v>21.294128908187506</v>
      </c>
      <c r="I8" s="6">
        <f t="shared" si="1"/>
        <v>19.980555482565624</v>
      </c>
      <c r="J8" s="6">
        <f>SUM(J7*100/J31)</f>
        <v>22.741741147697233</v>
      </c>
      <c r="K8" s="6">
        <f>SUM(K7*100/K31)</f>
        <v>21.85099606569662</v>
      </c>
      <c r="L8" s="6">
        <f>SUM(L7*100/L31)</f>
        <v>21.526275473699272</v>
      </c>
      <c r="M8" s="6">
        <f>SUM(M7*100/M31)</f>
        <v>22.456719024226764</v>
      </c>
      <c r="N8" s="6">
        <f t="shared" si="1"/>
        <v>19.024181288268842</v>
      </c>
      <c r="O8" s="7">
        <f t="shared" si="1"/>
        <v>22.481613080744168</v>
      </c>
    </row>
    <row r="9" spans="1:15" ht="14.25" customHeight="1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9933</v>
      </c>
      <c r="H9" s="15">
        <v>8110</v>
      </c>
      <c r="I9" s="15">
        <v>8726</v>
      </c>
      <c r="J9" s="15">
        <v>9649</v>
      </c>
      <c r="K9" s="15">
        <v>9811</v>
      </c>
      <c r="L9" s="15">
        <v>10222</v>
      </c>
      <c r="M9" s="15">
        <v>9230</v>
      </c>
      <c r="N9" s="15">
        <v>10560</v>
      </c>
      <c r="O9" s="16">
        <f>SUM(C9+D9+E9+F9+G9+H9+I9+J9+K9+L9+M9+N9)</f>
        <v>112585</v>
      </c>
    </row>
    <row r="10" spans="1:15" ht="14.25" customHeight="1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16319</v>
      </c>
      <c r="H10" s="17">
        <v>16460</v>
      </c>
      <c r="I10" s="17">
        <v>17462</v>
      </c>
      <c r="J10" s="17">
        <v>15471</v>
      </c>
      <c r="K10" s="17">
        <v>15273</v>
      </c>
      <c r="L10" s="17">
        <v>17572</v>
      </c>
      <c r="M10" s="17">
        <v>16137</v>
      </c>
      <c r="N10" s="17">
        <v>18044</v>
      </c>
      <c r="O10" s="18">
        <f>SUM(C10+D10+E10+F10+G10+H10+I10+J10+K10+L10+M10+N10)</f>
        <v>198564</v>
      </c>
    </row>
    <row r="11" spans="1:15" ht="14.25" customHeight="1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26252</v>
      </c>
      <c r="H11" s="20">
        <f t="shared" si="2"/>
        <v>24570</v>
      </c>
      <c r="I11" s="20">
        <f t="shared" si="2"/>
        <v>26188</v>
      </c>
      <c r="J11" s="20">
        <f t="shared" si="2"/>
        <v>25120</v>
      </c>
      <c r="K11" s="20">
        <f>SUM(K9+K10)</f>
        <v>25084</v>
      </c>
      <c r="L11" s="20">
        <f>SUM(L9+L10)</f>
        <v>27794</v>
      </c>
      <c r="M11" s="20">
        <f>SUM(M9+M10)</f>
        <v>25367</v>
      </c>
      <c r="N11" s="20">
        <f t="shared" si="2"/>
        <v>28604</v>
      </c>
      <c r="O11" s="21">
        <f t="shared" si="2"/>
        <v>311149</v>
      </c>
    </row>
    <row r="12" spans="1:15" ht="14.25" customHeight="1" thickBot="1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>
        <f t="shared" si="3"/>
        <v>22.257643328302784</v>
      </c>
      <c r="H12" s="8">
        <f t="shared" si="3"/>
        <v>21.380276542608271</v>
      </c>
      <c r="I12" s="8">
        <f t="shared" si="3"/>
        <v>22.937523539252524</v>
      </c>
      <c r="J12" s="8">
        <f t="shared" si="3"/>
        <v>22.587084359882748</v>
      </c>
      <c r="K12" s="8">
        <f>SUM(K11*100/K31)</f>
        <v>22.37824624635341</v>
      </c>
      <c r="L12" s="8">
        <f>SUM(L11*100/L31)</f>
        <v>23.395819830133249</v>
      </c>
      <c r="M12" s="8">
        <f>SUM(M11*100/M31)</f>
        <v>22.372053233615848</v>
      </c>
      <c r="N12" s="8">
        <f t="shared" si="3"/>
        <v>24.0250632039577</v>
      </c>
      <c r="O12" s="9">
        <f t="shared" si="3"/>
        <v>22.799926430340012</v>
      </c>
    </row>
    <row r="13" spans="1:15" ht="14.25" customHeight="1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13038</v>
      </c>
      <c r="H13" s="15">
        <v>12638</v>
      </c>
      <c r="I13" s="15">
        <v>12680</v>
      </c>
      <c r="J13" s="15">
        <v>12518</v>
      </c>
      <c r="K13" s="15">
        <v>13255</v>
      </c>
      <c r="L13" s="15">
        <v>12097</v>
      </c>
      <c r="M13" s="15">
        <v>10376</v>
      </c>
      <c r="N13" s="15">
        <v>10097</v>
      </c>
      <c r="O13" s="16">
        <f>SUM(C13+D13+E13+F13+G13+H13+I13+J13+K13+L13+M13+N13)</f>
        <v>139063</v>
      </c>
    </row>
    <row r="14" spans="1:15" ht="14.25" customHeight="1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13004</v>
      </c>
      <c r="H14" s="17">
        <v>17230</v>
      </c>
      <c r="I14" s="17">
        <v>16176</v>
      </c>
      <c r="J14" s="17">
        <v>14118</v>
      </c>
      <c r="K14" s="17">
        <v>14397</v>
      </c>
      <c r="L14" s="17">
        <v>15599</v>
      </c>
      <c r="M14" s="17">
        <v>14102</v>
      </c>
      <c r="N14" s="17">
        <v>16253</v>
      </c>
      <c r="O14" s="18">
        <f>SUM(C14+D14+E14+F14+G14+H14+I14+J14+K14+L14+M14+N14)</f>
        <v>175219</v>
      </c>
    </row>
    <row r="15" spans="1:15" ht="14.25" customHeight="1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26042</v>
      </c>
      <c r="H15" s="20">
        <f t="shared" si="4"/>
        <v>29868</v>
      </c>
      <c r="I15" s="20">
        <f t="shared" si="4"/>
        <v>28856</v>
      </c>
      <c r="J15" s="20">
        <f t="shared" si="4"/>
        <v>26636</v>
      </c>
      <c r="K15" s="20">
        <f>SUM(K13+K14)</f>
        <v>27652</v>
      </c>
      <c r="L15" s="20">
        <f>SUM(L13+L14)</f>
        <v>27696</v>
      </c>
      <c r="M15" s="20">
        <f>SUM(M13+M14)</f>
        <v>24478</v>
      </c>
      <c r="N15" s="20">
        <f t="shared" si="4"/>
        <v>26350</v>
      </c>
      <c r="O15" s="21">
        <f t="shared" si="4"/>
        <v>314282</v>
      </c>
    </row>
    <row r="16" spans="1:15" ht="14.25" customHeight="1" thickBot="1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>
        <f t="shared" si="5"/>
        <v>22.079595747206348</v>
      </c>
      <c r="H16" s="8">
        <f t="shared" si="5"/>
        <v>25.990480251307442</v>
      </c>
      <c r="I16" s="8">
        <f t="shared" si="5"/>
        <v>25.274369148032338</v>
      </c>
      <c r="J16" s="8">
        <f t="shared" si="5"/>
        <v>23.950222094340642</v>
      </c>
      <c r="K16" s="8">
        <f>SUM(K15*100/K31)</f>
        <v>24.669241955197116</v>
      </c>
      <c r="L16" s="8">
        <f>SUM(L15*100/L31)</f>
        <v>23.313327553262233</v>
      </c>
      <c r="M16" s="8">
        <f>SUM(M15*100/M31)</f>
        <v>21.588012735146005</v>
      </c>
      <c r="N16" s="8">
        <f t="shared" si="5"/>
        <v>22.131884191871258</v>
      </c>
      <c r="O16" s="9">
        <f t="shared" si="5"/>
        <v>23.029501873315098</v>
      </c>
    </row>
    <row r="17" spans="1:15" ht="14.25" customHeight="1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7284</v>
      </c>
      <c r="H17" s="63">
        <v>6303</v>
      </c>
      <c r="I17" s="63">
        <v>6985</v>
      </c>
      <c r="J17" s="15">
        <v>7536</v>
      </c>
      <c r="K17" s="15">
        <v>6299</v>
      </c>
      <c r="L17" s="15">
        <v>7065</v>
      </c>
      <c r="M17" s="15">
        <v>8159</v>
      </c>
      <c r="N17" s="15">
        <v>7153</v>
      </c>
      <c r="O17" s="16">
        <f>SUM(C17+D17+E17+F17+G17+H17+I17+J17+K17+L17+M17+N17)</f>
        <v>86235</v>
      </c>
    </row>
    <row r="18" spans="1:15" ht="14.25" customHeight="1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5381</v>
      </c>
      <c r="H18" s="68">
        <v>4748</v>
      </c>
      <c r="I18" s="68">
        <v>5171</v>
      </c>
      <c r="J18" s="17">
        <v>5084</v>
      </c>
      <c r="K18" s="17">
        <v>4814</v>
      </c>
      <c r="L18" s="17">
        <v>5265</v>
      </c>
      <c r="M18" s="17">
        <v>4319</v>
      </c>
      <c r="N18" s="17">
        <v>5018</v>
      </c>
      <c r="O18" s="18">
        <f>SUM(C18+D18+E18+F18+G18+H18+I18+J18+K18+L18+M18+N18)</f>
        <v>62995</v>
      </c>
    </row>
    <row r="19" spans="1:15" ht="14.25" customHeight="1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12665</v>
      </c>
      <c r="H19" s="64">
        <f t="shared" si="6"/>
        <v>11051</v>
      </c>
      <c r="I19" s="64">
        <f t="shared" si="6"/>
        <v>12156</v>
      </c>
      <c r="J19" s="20">
        <f t="shared" si="6"/>
        <v>12620</v>
      </c>
      <c r="K19" s="20">
        <f>SUM(K17+K18)</f>
        <v>11113</v>
      </c>
      <c r="L19" s="20">
        <f>SUM(L17+L18)</f>
        <v>12330</v>
      </c>
      <c r="M19" s="20">
        <f>SUM(M17+M18)</f>
        <v>12478</v>
      </c>
      <c r="N19" s="20">
        <f t="shared" si="6"/>
        <v>12171</v>
      </c>
      <c r="O19" s="21">
        <f t="shared" si="6"/>
        <v>149230</v>
      </c>
    </row>
    <row r="20" spans="1:15" ht="14.25" customHeight="1" thickBot="1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>
        <f t="shared" si="7"/>
        <v>10.737964831363506</v>
      </c>
      <c r="H20" s="65">
        <f t="shared" si="7"/>
        <v>9.6163384644836807</v>
      </c>
      <c r="I20" s="65">
        <f t="shared" si="7"/>
        <v>10.647187114065744</v>
      </c>
      <c r="J20" s="8">
        <f t="shared" si="7"/>
        <v>11.347492222202241</v>
      </c>
      <c r="K20" s="8">
        <f>SUM(K19*100/K31)</f>
        <v>9.9142660873754362</v>
      </c>
      <c r="L20" s="8">
        <f>SUM(L19*100/L31)</f>
        <v>10.378875243057601</v>
      </c>
      <c r="M20" s="8">
        <f>SUM(M19*100/M31)</f>
        <v>11.00478890878143</v>
      </c>
      <c r="N20" s="8">
        <f t="shared" si="7"/>
        <v>10.222662713444596</v>
      </c>
      <c r="O20" s="9">
        <f t="shared" si="7"/>
        <v>10.935060119748544</v>
      </c>
    </row>
    <row r="21" spans="1:15" ht="14.25" customHeight="1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2553</v>
      </c>
      <c r="H21" s="63">
        <v>2631</v>
      </c>
      <c r="I21" s="15">
        <v>2548</v>
      </c>
      <c r="J21" s="15">
        <v>2038</v>
      </c>
      <c r="K21" s="15">
        <v>2742</v>
      </c>
      <c r="L21" s="15">
        <v>2527</v>
      </c>
      <c r="M21" s="15">
        <v>2461</v>
      </c>
      <c r="N21" s="15">
        <v>2479</v>
      </c>
      <c r="O21" s="16">
        <f>SUM(C21+D21+E21+F21+G21+H21+I21+J21+K21+L21+M21+N21)</f>
        <v>29506</v>
      </c>
    </row>
    <row r="22" spans="1:15" ht="14.25" customHeight="1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2595</v>
      </c>
      <c r="H22" s="68">
        <v>3517</v>
      </c>
      <c r="I22" s="17">
        <v>4147</v>
      </c>
      <c r="J22" s="17">
        <v>3441</v>
      </c>
      <c r="K22" s="17">
        <v>4490</v>
      </c>
      <c r="L22" s="17">
        <v>4273</v>
      </c>
      <c r="M22" s="17">
        <v>3616</v>
      </c>
      <c r="N22" s="17">
        <v>3674</v>
      </c>
      <c r="O22" s="18">
        <f>SUM(C22+D22+E22+F22+G22+H22+I22+J22+K22+L22+M22+N22)</f>
        <v>40611</v>
      </c>
    </row>
    <row r="23" spans="1:15" ht="14.25" customHeight="1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5148</v>
      </c>
      <c r="H23" s="64">
        <f t="shared" si="8"/>
        <v>6148</v>
      </c>
      <c r="I23" s="20">
        <f t="shared" si="8"/>
        <v>6695</v>
      </c>
      <c r="J23" s="20">
        <f t="shared" si="8"/>
        <v>5479</v>
      </c>
      <c r="K23" s="20">
        <f>SUM(K21+K22)</f>
        <v>7232</v>
      </c>
      <c r="L23" s="20">
        <f>SUM(L21+L22)</f>
        <v>6800</v>
      </c>
      <c r="M23" s="20">
        <f>SUM(M21+M22)</f>
        <v>6077</v>
      </c>
      <c r="N23" s="20">
        <f t="shared" si="8"/>
        <v>6153</v>
      </c>
      <c r="O23" s="21">
        <f t="shared" si="8"/>
        <v>70117</v>
      </c>
    </row>
    <row r="24" spans="1:15" ht="14.25" customHeight="1" thickBot="1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>
        <f t="shared" si="9"/>
        <v>4.3647092737354383</v>
      </c>
      <c r="H24" s="65">
        <f t="shared" si="9"/>
        <v>5.3498551153421108</v>
      </c>
      <c r="I24" s="8">
        <f t="shared" si="9"/>
        <v>5.8640110010422966</v>
      </c>
      <c r="J24" s="8">
        <f t="shared" si="9"/>
        <v>4.9265380257881199</v>
      </c>
      <c r="K24" s="8">
        <f>SUM(K23*100/K31)</f>
        <v>6.4519006878339917</v>
      </c>
      <c r="L24" s="8">
        <f>SUM(L23*100/L31)</f>
        <v>5.7239539053359039</v>
      </c>
      <c r="M24" s="8">
        <f>SUM(M23*100/M31)</f>
        <v>5.3595209327347932</v>
      </c>
      <c r="N24" s="8">
        <f t="shared" si="9"/>
        <v>5.1680259367204497</v>
      </c>
      <c r="O24" s="9">
        <f t="shared" si="9"/>
        <v>5.1379321209971769</v>
      </c>
    </row>
    <row r="25" spans="1:15" ht="14.25" customHeight="1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9320</v>
      </c>
      <c r="H25" s="15">
        <v>7110</v>
      </c>
      <c r="I25" s="15">
        <v>6929</v>
      </c>
      <c r="J25" s="15">
        <v>5474</v>
      </c>
      <c r="K25" s="15">
        <v>6157</v>
      </c>
      <c r="L25" s="15">
        <v>7448</v>
      </c>
      <c r="M25" s="15">
        <v>8269</v>
      </c>
      <c r="N25" s="15">
        <v>9981</v>
      </c>
      <c r="O25" s="16">
        <f>SUM(C25+D25+E25+F25+G25+H25+I25+J25+K25+L25+M25+N25)</f>
        <v>90792</v>
      </c>
    </row>
    <row r="26" spans="1:15" ht="14.25" customHeight="1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10045</v>
      </c>
      <c r="H26" s="17">
        <v>11701</v>
      </c>
      <c r="I26" s="17">
        <v>10535</v>
      </c>
      <c r="J26" s="17">
        <v>10593</v>
      </c>
      <c r="K26" s="17">
        <v>10360</v>
      </c>
      <c r="L26" s="17">
        <v>11158</v>
      </c>
      <c r="M26" s="17">
        <v>11255</v>
      </c>
      <c r="N26" s="17">
        <v>13150</v>
      </c>
      <c r="O26" s="18">
        <f>SUM(C26+D26+E26+F26+G26+H26+I26+J26+K26+L26+M26+N26)</f>
        <v>122318</v>
      </c>
    </row>
    <row r="27" spans="1:15" ht="14.25" customHeight="1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19365</v>
      </c>
      <c r="H27" s="20">
        <f t="shared" si="10"/>
        <v>18811</v>
      </c>
      <c r="I27" s="20">
        <f t="shared" si="10"/>
        <v>17464</v>
      </c>
      <c r="J27" s="20">
        <f t="shared" si="10"/>
        <v>16067</v>
      </c>
      <c r="K27" s="20">
        <f>SUM(K25+K26)</f>
        <v>16517</v>
      </c>
      <c r="L27" s="20">
        <f>SUM(L25+L26)</f>
        <v>18606</v>
      </c>
      <c r="M27" s="20">
        <f>SUM(M25+M26)</f>
        <v>19524</v>
      </c>
      <c r="N27" s="20">
        <f t="shared" si="10"/>
        <v>23131</v>
      </c>
      <c r="O27" s="21">
        <f t="shared" si="10"/>
        <v>213110</v>
      </c>
    </row>
    <row r="28" spans="1:15" ht="14.25" customHeight="1" thickBot="1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>
        <f t="shared" si="11"/>
        <v>16.418530513964019</v>
      </c>
      <c r="H28" s="8">
        <f t="shared" si="11"/>
        <v>16.368920718070989</v>
      </c>
      <c r="I28" s="8">
        <f t="shared" si="11"/>
        <v>15.296353715041473</v>
      </c>
      <c r="J28" s="8">
        <f t="shared" si="11"/>
        <v>14.446922150089017</v>
      </c>
      <c r="K28" s="8">
        <f>SUM(K27*100/K31)</f>
        <v>14.735348957543424</v>
      </c>
      <c r="L28" s="8">
        <f>SUM(L27*100/L31)</f>
        <v>15.661747994511739</v>
      </c>
      <c r="M28" s="8">
        <f>SUM(M27*100/M31)</f>
        <v>17.218905165495162</v>
      </c>
      <c r="N28" s="8">
        <f t="shared" si="11"/>
        <v>19.428182665737154</v>
      </c>
      <c r="O28" s="9">
        <f t="shared" si="11"/>
        <v>15.615966374855004</v>
      </c>
    </row>
    <row r="29" spans="1:15" ht="14.25" customHeight="1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59876</v>
      </c>
      <c r="H29" s="22">
        <f t="shared" si="12"/>
        <v>49551</v>
      </c>
      <c r="I29" s="22">
        <f t="shared" si="12"/>
        <v>50685</v>
      </c>
      <c r="J29" s="22">
        <f t="shared" si="12"/>
        <v>50498</v>
      </c>
      <c r="K29" s="22">
        <f t="shared" ref="K29:M30" si="13">SUM(K5+K9+K13+K17+K21+K25)</f>
        <v>51877</v>
      </c>
      <c r="L29" s="22">
        <f t="shared" si="13"/>
        <v>52855</v>
      </c>
      <c r="M29" s="22">
        <f t="shared" si="13"/>
        <v>52617</v>
      </c>
      <c r="N29" s="22">
        <f t="shared" si="12"/>
        <v>52890</v>
      </c>
      <c r="O29" s="23">
        <f>SUM(C29+D29+E29+F29+G29+H29+I29+J29+K29+L29+M29+N29)</f>
        <v>629212</v>
      </c>
    </row>
    <row r="30" spans="1:15" ht="14.25" customHeight="1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58070</v>
      </c>
      <c r="H30" s="20">
        <f t="shared" si="14"/>
        <v>65368</v>
      </c>
      <c r="I30" s="20">
        <f t="shared" si="14"/>
        <v>63486</v>
      </c>
      <c r="J30" s="20">
        <f t="shared" si="14"/>
        <v>60716</v>
      </c>
      <c r="K30" s="20">
        <f t="shared" si="13"/>
        <v>60214</v>
      </c>
      <c r="L30" s="20">
        <f t="shared" si="13"/>
        <v>65944</v>
      </c>
      <c r="M30" s="20">
        <f t="shared" si="13"/>
        <v>60770</v>
      </c>
      <c r="N30" s="20">
        <f t="shared" si="14"/>
        <v>66169</v>
      </c>
      <c r="O30" s="21">
        <f>SUM(C30+D30+E30+F30+G30+H30+I30+J30+K30+L30+M30+N30)</f>
        <v>735481</v>
      </c>
    </row>
    <row r="31" spans="1:15" ht="14.25" customHeight="1" thickBot="1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117946</v>
      </c>
      <c r="H31" s="12">
        <f t="shared" si="15"/>
        <v>114919</v>
      </c>
      <c r="I31" s="12">
        <f t="shared" si="15"/>
        <v>114171</v>
      </c>
      <c r="J31" s="12">
        <f t="shared" si="15"/>
        <v>111214</v>
      </c>
      <c r="K31" s="12">
        <f>SUM(K29+K30)</f>
        <v>112091</v>
      </c>
      <c r="L31" s="12">
        <f>SUM(L29+L30)</f>
        <v>118799</v>
      </c>
      <c r="M31" s="12">
        <f>SUM(M29+M30)</f>
        <v>113387</v>
      </c>
      <c r="N31" s="12">
        <f t="shared" si="15"/>
        <v>119059</v>
      </c>
      <c r="O31" s="13">
        <f t="shared" si="15"/>
        <v>1364693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16619</v>
      </c>
      <c r="H38" s="30">
        <v>10830</v>
      </c>
      <c r="I38" s="30">
        <v>11622</v>
      </c>
      <c r="J38" s="30">
        <v>12059</v>
      </c>
      <c r="K38" s="31">
        <v>12880</v>
      </c>
      <c r="L38" s="15">
        <v>13163</v>
      </c>
      <c r="M38" s="15">
        <v>13929</v>
      </c>
      <c r="N38" s="15">
        <v>14343</v>
      </c>
      <c r="O38" s="32">
        <f>SUM(C38+D38+E38+F38+G38+H38+I38+J38+K38+L38+M38+N38)</f>
        <v>163379</v>
      </c>
    </row>
    <row r="39" spans="1:18" ht="16.5" customHeight="1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>
        <f t="shared" si="16"/>
        <v>27.755695103213309</v>
      </c>
      <c r="H39" s="34">
        <f t="shared" si="16"/>
        <v>21.856269298298724</v>
      </c>
      <c r="I39" s="34">
        <f t="shared" si="16"/>
        <v>22.929860905593372</v>
      </c>
      <c r="J39" s="34">
        <f t="shared" si="16"/>
        <v>23.880153669452255</v>
      </c>
      <c r="K39" s="35">
        <f>SUM(K38*100/K44)</f>
        <v>24.827958440156525</v>
      </c>
      <c r="L39" s="34">
        <f t="shared" si="16"/>
        <v>24.903982593888941</v>
      </c>
      <c r="M39" s="34">
        <f t="shared" si="16"/>
        <v>26.4724328639033</v>
      </c>
      <c r="N39" s="34">
        <f t="shared" si="16"/>
        <v>27.118547929665343</v>
      </c>
      <c r="O39" s="36">
        <f>SUM(O38*100/O44)</f>
        <v>25.965652276180364</v>
      </c>
      <c r="R39" s="46"/>
    </row>
    <row r="40" spans="1:18" ht="16.5" customHeight="1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39701</v>
      </c>
      <c r="H40" s="30">
        <v>34284</v>
      </c>
      <c r="I40" s="30">
        <v>34205</v>
      </c>
      <c r="J40" s="30">
        <v>34606</v>
      </c>
      <c r="K40" s="31">
        <v>35788</v>
      </c>
      <c r="L40" s="30">
        <v>36905</v>
      </c>
      <c r="M40" s="30">
        <v>34969</v>
      </c>
      <c r="N40" s="30">
        <v>34536</v>
      </c>
      <c r="O40" s="32">
        <f>SUM(C40+D40+E40+F40+G40+H40+I40+J40+K40+L40+M40+N40)</f>
        <v>423219</v>
      </c>
      <c r="R40" s="46"/>
    </row>
    <row r="41" spans="1:18" ht="16.5" customHeight="1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>
        <f t="shared" si="17"/>
        <v>66.305364419800924</v>
      </c>
      <c r="H41" s="34">
        <f t="shared" si="17"/>
        <v>69.189320094448149</v>
      </c>
      <c r="I41" s="34">
        <f t="shared" si="17"/>
        <v>67.485449343987369</v>
      </c>
      <c r="J41" s="34">
        <f t="shared" si="17"/>
        <v>68.529446710760823</v>
      </c>
      <c r="K41" s="38">
        <f t="shared" si="17"/>
        <v>68.986255951577775</v>
      </c>
      <c r="L41" s="34">
        <f t="shared" si="17"/>
        <v>69.823100936524455</v>
      </c>
      <c r="M41" s="34">
        <f t="shared" si="17"/>
        <v>66.459509284071686</v>
      </c>
      <c r="N41" s="34">
        <f t="shared" si="17"/>
        <v>65.297787861599545</v>
      </c>
      <c r="O41" s="36">
        <f>SUM(O40*100/O44)</f>
        <v>67.261749616981234</v>
      </c>
      <c r="R41" s="46"/>
    </row>
    <row r="42" spans="1:18" ht="16.5" customHeight="1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3556</v>
      </c>
      <c r="H42" s="30">
        <v>4437</v>
      </c>
      <c r="I42" s="30">
        <v>4858</v>
      </c>
      <c r="J42" s="30">
        <v>3833</v>
      </c>
      <c r="K42" s="31">
        <v>3209</v>
      </c>
      <c r="L42" s="30">
        <v>2787</v>
      </c>
      <c r="M42" s="30">
        <v>3719</v>
      </c>
      <c r="N42" s="30">
        <v>4011</v>
      </c>
      <c r="O42" s="32">
        <f>SUM(C42+D42+E42+F42+G42+H42+I42+J42+K42+L42+M42+N42)</f>
        <v>42614</v>
      </c>
    </row>
    <row r="43" spans="1:18" ht="16.5" customHeight="1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>
        <f t="shared" si="18"/>
        <v>5.9389404769857705</v>
      </c>
      <c r="H43" s="34">
        <f t="shared" si="18"/>
        <v>8.9544106072531324</v>
      </c>
      <c r="I43" s="34">
        <f t="shared" si="18"/>
        <v>9.5846897504192565</v>
      </c>
      <c r="J43" s="34">
        <f t="shared" si="18"/>
        <v>7.5903996197869219</v>
      </c>
      <c r="K43" s="38">
        <f t="shared" si="18"/>
        <v>6.1857856082657054</v>
      </c>
      <c r="L43" s="34">
        <f t="shared" si="18"/>
        <v>5.2729164695866046</v>
      </c>
      <c r="M43" s="34">
        <f t="shared" si="18"/>
        <v>7.068057852025011</v>
      </c>
      <c r="N43" s="34">
        <f t="shared" si="18"/>
        <v>7.5836642087351107</v>
      </c>
      <c r="O43" s="36">
        <f>SUM(O42*100/O44)</f>
        <v>6.7725981068383945</v>
      </c>
    </row>
    <row r="44" spans="1:18" ht="16.5" customHeight="1" thickBot="1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59876</v>
      </c>
      <c r="H44" s="3">
        <f t="shared" si="19"/>
        <v>49551</v>
      </c>
      <c r="I44" s="3">
        <f t="shared" si="19"/>
        <v>50685</v>
      </c>
      <c r="J44" s="3">
        <f t="shared" si="19"/>
        <v>50498</v>
      </c>
      <c r="K44" s="2">
        <f t="shared" si="19"/>
        <v>51877</v>
      </c>
      <c r="L44" s="3">
        <f>SUM(L38+L40+L42)</f>
        <v>52855</v>
      </c>
      <c r="M44" s="3">
        <f>SUM(M38+M40+M42)</f>
        <v>52617</v>
      </c>
      <c r="N44" s="3">
        <f>SUM(N38+N40+N42)</f>
        <v>52890</v>
      </c>
      <c r="O44" s="4">
        <f>SUM(O38+O40+O42)</f>
        <v>629212</v>
      </c>
    </row>
    <row r="45" spans="1:18" ht="16.5" customHeight="1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18091</v>
      </c>
      <c r="H45" s="41">
        <v>21870</v>
      </c>
      <c r="I45" s="63">
        <v>21941</v>
      </c>
      <c r="J45" s="15">
        <v>19592</v>
      </c>
      <c r="K45" s="15">
        <v>22066</v>
      </c>
      <c r="L45" s="41">
        <v>21977</v>
      </c>
      <c r="M45" s="15">
        <v>19989</v>
      </c>
      <c r="N45" s="15">
        <v>20206</v>
      </c>
      <c r="O45" s="16">
        <f>SUM(C45+D45+E45+F45+G45+H45+I45+J45+K45+L45+M45+N45)</f>
        <v>239727</v>
      </c>
    </row>
    <row r="46" spans="1:18" ht="16.5" customHeight="1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>
        <f t="shared" si="20"/>
        <v>31.153779920785258</v>
      </c>
      <c r="H46" s="43">
        <f t="shared" si="20"/>
        <v>33.456737241463713</v>
      </c>
      <c r="I46" s="34">
        <f t="shared" si="20"/>
        <v>34.560375515861764</v>
      </c>
      <c r="J46" s="34">
        <f t="shared" si="20"/>
        <v>32.268265366624945</v>
      </c>
      <c r="K46" s="34">
        <f t="shared" si="20"/>
        <v>36.645962732919251</v>
      </c>
      <c r="L46" s="43">
        <f>SUM(L45*100/L51)</f>
        <v>33.326762101176755</v>
      </c>
      <c r="M46" s="34">
        <f>SUM(M45*100/M51)</f>
        <v>32.892874773737041</v>
      </c>
      <c r="N46" s="34">
        <f>SUM(N45*100/N51)</f>
        <v>30.536958394414302</v>
      </c>
      <c r="O46" s="44">
        <f>SUM(O45*100/O51)</f>
        <v>32.594587759575028</v>
      </c>
    </row>
    <row r="47" spans="1:18" ht="16.5" customHeight="1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39724</v>
      </c>
      <c r="H47" s="30">
        <v>43199</v>
      </c>
      <c r="I47" s="30">
        <v>41395</v>
      </c>
      <c r="J47" s="30">
        <v>40891</v>
      </c>
      <c r="K47" s="30">
        <v>37757</v>
      </c>
      <c r="L47" s="45">
        <v>43918</v>
      </c>
      <c r="M47" s="30">
        <v>40687</v>
      </c>
      <c r="N47" s="30">
        <v>45895</v>
      </c>
      <c r="O47" s="32">
        <f>SUM(C47+D47+E47+F47+G47+H47+I47+J47+K47+L47+M47+N47)</f>
        <v>492634</v>
      </c>
    </row>
    <row r="48" spans="1:18" ht="16.5" customHeight="1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>
        <f t="shared" si="21"/>
        <v>68.407094885483033</v>
      </c>
      <c r="H48" s="34">
        <f t="shared" si="21"/>
        <v>66.085852404846406</v>
      </c>
      <c r="I48" s="34">
        <f t="shared" si="21"/>
        <v>65.203351920108375</v>
      </c>
      <c r="J48" s="34">
        <f t="shared" si="21"/>
        <v>67.3479807628961</v>
      </c>
      <c r="K48" s="34">
        <f t="shared" si="21"/>
        <v>62.704686617730097</v>
      </c>
      <c r="L48" s="43">
        <f>SUM(L47*100/L51)</f>
        <v>66.598932427514256</v>
      </c>
      <c r="M48" s="34">
        <f>SUM(M47*100/M51)</f>
        <v>66.952443639953927</v>
      </c>
      <c r="N48" s="34">
        <f>SUM(N47*100/N51)</f>
        <v>69.360274448759995</v>
      </c>
      <c r="O48" s="44">
        <f>SUM(O47*100/O51)</f>
        <v>66.98120005819321</v>
      </c>
    </row>
    <row r="49" spans="1:15" ht="16.5" customHeight="1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255</v>
      </c>
      <c r="H49" s="30">
        <v>299</v>
      </c>
      <c r="I49" s="67">
        <v>150</v>
      </c>
      <c r="J49" s="30">
        <v>233</v>
      </c>
      <c r="K49" s="30">
        <v>391</v>
      </c>
      <c r="L49" s="45">
        <v>49</v>
      </c>
      <c r="M49" s="30">
        <v>94</v>
      </c>
      <c r="N49" s="30">
        <v>68</v>
      </c>
      <c r="O49" s="32">
        <f>SUM(C49+D49+E49+F49+G49+H49+I49+J49+K49+L49+M49+N49)</f>
        <v>3120</v>
      </c>
    </row>
    <row r="50" spans="1:15" ht="16.5" customHeight="1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>
        <f t="shared" si="22"/>
        <v>0.43912519373170311</v>
      </c>
      <c r="H50" s="34">
        <f t="shared" si="22"/>
        <v>0.45741035368987881</v>
      </c>
      <c r="I50" s="34">
        <f t="shared" si="22"/>
        <v>0.23627256402986485</v>
      </c>
      <c r="J50" s="34">
        <f t="shared" si="22"/>
        <v>0.38375387047895121</v>
      </c>
      <c r="K50" s="34">
        <f t="shared" si="22"/>
        <v>0.64935064935064934</v>
      </c>
      <c r="L50" s="43">
        <f>SUM(L49*100/L51)</f>
        <v>7.4305471308989443E-2</v>
      </c>
      <c r="M50" s="34">
        <f>SUM(M49*100/M51)</f>
        <v>0.15468158630903406</v>
      </c>
      <c r="N50" s="34">
        <f>SUM(N49*100/N51)</f>
        <v>0.10276715682570388</v>
      </c>
      <c r="O50" s="44">
        <f>SUM(O49*100/O51)</f>
        <v>0.42421218223176399</v>
      </c>
    </row>
    <row r="51" spans="1:15" ht="16.5" customHeight="1" thickBot="1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58070</v>
      </c>
      <c r="H51" s="3">
        <f t="shared" si="23"/>
        <v>65368</v>
      </c>
      <c r="I51" s="3">
        <f t="shared" si="23"/>
        <v>63486</v>
      </c>
      <c r="J51" s="3">
        <f t="shared" si="23"/>
        <v>60716</v>
      </c>
      <c r="K51" s="3">
        <f t="shared" si="23"/>
        <v>60214</v>
      </c>
      <c r="L51" s="25">
        <f t="shared" si="23"/>
        <v>65944</v>
      </c>
      <c r="M51" s="3">
        <f t="shared" si="23"/>
        <v>60770</v>
      </c>
      <c r="N51" s="3">
        <f t="shared" si="23"/>
        <v>66169</v>
      </c>
      <c r="O51" s="4">
        <f>O45+O47+O49</f>
        <v>735481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117946</v>
      </c>
      <c r="H52" s="27">
        <f t="shared" si="24"/>
        <v>114919</v>
      </c>
      <c r="I52" s="27">
        <f t="shared" si="24"/>
        <v>114171</v>
      </c>
      <c r="J52" s="27">
        <f t="shared" si="24"/>
        <v>111214</v>
      </c>
      <c r="K52" s="27">
        <f t="shared" si="24"/>
        <v>112091</v>
      </c>
      <c r="L52" s="27">
        <f t="shared" si="24"/>
        <v>118799</v>
      </c>
      <c r="M52" s="27">
        <f t="shared" si="24"/>
        <v>113387</v>
      </c>
      <c r="N52" s="27">
        <f t="shared" si="24"/>
        <v>119059</v>
      </c>
      <c r="O52" s="28">
        <f t="shared" si="24"/>
        <v>1364693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2022-01-21T09:34:18Z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